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ryer01/Downloads/"/>
    </mc:Choice>
  </mc:AlternateContent>
  <xr:revisionPtr revIDLastSave="0" documentId="8_{A37323FE-2240-AD4E-9AB7-688379CE0B7C}" xr6:coauthVersionLast="37" xr6:coauthVersionMax="37" xr10:uidLastSave="{00000000-0000-0000-0000-000000000000}"/>
  <bookViews>
    <workbookView xWindow="27080" yWindow="1100" windowWidth="15200" windowHeight="9220"/>
  </bookViews>
  <sheets>
    <sheet name="4x8x16" sheetId="1" r:id="rId1"/>
    <sheet name="6x8x16" sheetId="5" r:id="rId2"/>
    <sheet name="8x8x16" sheetId="4" r:id="rId3"/>
  </sheets>
  <definedNames>
    <definedName name="_xlnm.Print_Area" localSheetId="0">'4x8x16'!$A$1:$W$36</definedName>
    <definedName name="_xlnm.Print_Area" localSheetId="1">'6x8x16'!$A$1:$T$31</definedName>
    <definedName name="_xlnm.Print_Area" localSheetId="2">'8x8x16'!$A$1:$T$31</definedName>
  </definedNames>
  <calcPr calcId="179021"/>
</workbook>
</file>

<file path=xl/calcChain.xml><?xml version="1.0" encoding="utf-8"?>
<calcChain xmlns="http://schemas.openxmlformats.org/spreadsheetml/2006/main">
  <c r="I10" i="5" l="1"/>
  <c r="I11" i="5"/>
  <c r="I12" i="5"/>
  <c r="I13" i="5"/>
  <c r="N13" i="5" s="1"/>
  <c r="I14" i="5"/>
  <c r="N14" i="5" s="1"/>
  <c r="I9" i="5"/>
  <c r="I9" i="4"/>
  <c r="I10" i="4"/>
  <c r="I11" i="4"/>
  <c r="I12" i="4"/>
  <c r="I14" i="4"/>
  <c r="N14" i="4" s="1"/>
  <c r="I13" i="4"/>
  <c r="N13" i="4" s="1"/>
  <c r="C23" i="4" s="1"/>
  <c r="G12" i="5"/>
  <c r="M12" i="5"/>
  <c r="T14" i="5"/>
  <c r="S14" i="5"/>
  <c r="Q14" i="5"/>
  <c r="O14" i="5"/>
  <c r="L14" i="5"/>
  <c r="H14" i="5"/>
  <c r="G14" i="5"/>
  <c r="M14" i="5" s="1"/>
  <c r="J14" i="5"/>
  <c r="K14" i="5"/>
  <c r="T13" i="5"/>
  <c r="C29" i="5" s="1"/>
  <c r="S13" i="5"/>
  <c r="Q13" i="5"/>
  <c r="O13" i="5"/>
  <c r="L13" i="5"/>
  <c r="H13" i="5"/>
  <c r="G13" i="5"/>
  <c r="M13" i="5" s="1"/>
  <c r="T12" i="5"/>
  <c r="S12" i="5"/>
  <c r="Q12" i="5"/>
  <c r="O12" i="5"/>
  <c r="L12" i="5"/>
  <c r="N12" i="5"/>
  <c r="H12" i="5"/>
  <c r="J12" i="5"/>
  <c r="K12" i="5" s="1"/>
  <c r="T11" i="5"/>
  <c r="S11" i="5"/>
  <c r="Q11" i="5"/>
  <c r="O11" i="5"/>
  <c r="L11" i="5"/>
  <c r="H11" i="5"/>
  <c r="G11" i="5"/>
  <c r="M11" i="5" s="1"/>
  <c r="T10" i="5"/>
  <c r="S10" i="5"/>
  <c r="Q10" i="5"/>
  <c r="O10" i="5"/>
  <c r="L10" i="5"/>
  <c r="N10" i="5"/>
  <c r="H10" i="5"/>
  <c r="G10" i="5"/>
  <c r="M10" i="5" s="1"/>
  <c r="T9" i="5"/>
  <c r="S9" i="5"/>
  <c r="C28" i="5"/>
  <c r="Q9" i="5"/>
  <c r="C26" i="5" s="1"/>
  <c r="O9" i="5"/>
  <c r="C24" i="5"/>
  <c r="L9" i="5"/>
  <c r="C21" i="5"/>
  <c r="H9" i="5"/>
  <c r="C19" i="5"/>
  <c r="G9" i="5"/>
  <c r="M9" i="5" s="1"/>
  <c r="G10" i="1"/>
  <c r="G11" i="1"/>
  <c r="U11" i="1"/>
  <c r="G12" i="1"/>
  <c r="H12" i="1"/>
  <c r="U12" i="1" s="1"/>
  <c r="G9" i="1"/>
  <c r="U9" i="1" s="1"/>
  <c r="I10" i="1"/>
  <c r="J10" i="1" s="1"/>
  <c r="I11" i="1"/>
  <c r="J11" i="1" s="1"/>
  <c r="N11" i="1" s="1"/>
  <c r="I12" i="1"/>
  <c r="J12" i="1" s="1"/>
  <c r="N12" i="1" s="1"/>
  <c r="I9" i="1"/>
  <c r="J9" i="1" s="1"/>
  <c r="N10" i="4"/>
  <c r="N11" i="4"/>
  <c r="N12" i="4"/>
  <c r="N9" i="4"/>
  <c r="H10" i="4"/>
  <c r="H11" i="4"/>
  <c r="H12" i="4"/>
  <c r="H13" i="4"/>
  <c r="H14" i="4"/>
  <c r="H9" i="4"/>
  <c r="L10" i="4"/>
  <c r="L11" i="4"/>
  <c r="L12" i="4"/>
  <c r="L13" i="4"/>
  <c r="L14" i="4"/>
  <c r="L9" i="4"/>
  <c r="C21" i="4" s="1"/>
  <c r="T14" i="4"/>
  <c r="S14" i="4"/>
  <c r="Q14" i="4"/>
  <c r="O14" i="4"/>
  <c r="G14" i="4"/>
  <c r="J14" i="4" s="1"/>
  <c r="K14" i="4" s="1"/>
  <c r="T13" i="4"/>
  <c r="S13" i="4"/>
  <c r="Q13" i="4"/>
  <c r="O13" i="4"/>
  <c r="G13" i="4"/>
  <c r="J13" i="4"/>
  <c r="T12" i="4"/>
  <c r="S12" i="4"/>
  <c r="Q12" i="4"/>
  <c r="O12" i="4"/>
  <c r="G12" i="4"/>
  <c r="M12" i="4" s="1"/>
  <c r="T11" i="4"/>
  <c r="S11" i="4"/>
  <c r="Q11" i="4"/>
  <c r="O11" i="4"/>
  <c r="G11" i="4"/>
  <c r="T10" i="4"/>
  <c r="C29" i="4" s="1"/>
  <c r="S10" i="4"/>
  <c r="Q10" i="4"/>
  <c r="O10" i="4"/>
  <c r="G10" i="4"/>
  <c r="R10" i="4" s="1"/>
  <c r="C27" i="4" s="1"/>
  <c r="J10" i="4"/>
  <c r="T9" i="4"/>
  <c r="S9" i="4"/>
  <c r="C28" i="4" s="1"/>
  <c r="Q9" i="4"/>
  <c r="C26" i="4" s="1"/>
  <c r="O9" i="4"/>
  <c r="G9" i="4"/>
  <c r="M9" i="4" s="1"/>
  <c r="T10" i="1"/>
  <c r="T11" i="1"/>
  <c r="T12" i="1"/>
  <c r="C31" i="1" s="1"/>
  <c r="T13" i="1"/>
  <c r="T14" i="1"/>
  <c r="T9" i="1"/>
  <c r="R10" i="1"/>
  <c r="R11" i="1"/>
  <c r="R12" i="1"/>
  <c r="R13" i="1"/>
  <c r="R14" i="1"/>
  <c r="R9" i="1"/>
  <c r="P10" i="1"/>
  <c r="P11" i="1"/>
  <c r="P12" i="1"/>
  <c r="P13" i="1"/>
  <c r="P14" i="1"/>
  <c r="P9" i="1"/>
  <c r="W9" i="1"/>
  <c r="W10" i="1"/>
  <c r="W11" i="1"/>
  <c r="V9" i="1"/>
  <c r="V10" i="1"/>
  <c r="V11" i="1"/>
  <c r="W12" i="1"/>
  <c r="W13" i="1"/>
  <c r="W14" i="1"/>
  <c r="V12" i="1"/>
  <c r="V13" i="1"/>
  <c r="V14" i="1"/>
  <c r="H9" i="1"/>
  <c r="K9" i="1"/>
  <c r="M9" i="1"/>
  <c r="Q10" i="1"/>
  <c r="H10" i="1"/>
  <c r="U10" i="1" s="1"/>
  <c r="L10" i="1"/>
  <c r="H11" i="1"/>
  <c r="M11" i="1"/>
  <c r="Q12" i="1"/>
  <c r="M12" i="1"/>
  <c r="G13" i="1"/>
  <c r="I13" i="1" s="1"/>
  <c r="H13" i="1"/>
  <c r="U13" i="1" s="1"/>
  <c r="G14" i="1"/>
  <c r="I14" i="1"/>
  <c r="J14" i="1" s="1"/>
  <c r="Q14" i="1"/>
  <c r="H14" i="1"/>
  <c r="U14" i="1" s="1"/>
  <c r="M13" i="1"/>
  <c r="K12" i="1"/>
  <c r="K14" i="1"/>
  <c r="J9" i="5"/>
  <c r="R12" i="5"/>
  <c r="J13" i="5"/>
  <c r="K13" i="5" s="1"/>
  <c r="R14" i="5"/>
  <c r="M13" i="4"/>
  <c r="M11" i="4"/>
  <c r="K10" i="4"/>
  <c r="J9" i="4"/>
  <c r="J11" i="4"/>
  <c r="K11" i="4"/>
  <c r="M14" i="4"/>
  <c r="M10" i="4"/>
  <c r="K13" i="4"/>
  <c r="R14" i="4"/>
  <c r="R12" i="4"/>
  <c r="R9" i="4"/>
  <c r="R13" i="4"/>
  <c r="R11" i="4"/>
  <c r="C19" i="4"/>
  <c r="C24" i="4"/>
  <c r="C29" i="1"/>
  <c r="K13" i="1"/>
  <c r="K11" i="1"/>
  <c r="C33" i="1"/>
  <c r="C34" i="1"/>
  <c r="L11" i="1"/>
  <c r="Q11" i="1"/>
  <c r="Q9" i="1"/>
  <c r="L9" i="1"/>
  <c r="O9" i="1"/>
  <c r="L14" i="1"/>
  <c r="L12" i="1"/>
  <c r="O12" i="1"/>
  <c r="C27" i="1"/>
  <c r="K9" i="5"/>
  <c r="O11" i="1"/>
  <c r="N11" i="5"/>
  <c r="C23" i="5" s="1"/>
  <c r="N9" i="5"/>
  <c r="C32" i="1" l="1"/>
  <c r="C22" i="1"/>
  <c r="C28" i="1"/>
  <c r="C18" i="4"/>
  <c r="C24" i="1"/>
  <c r="J13" i="1"/>
  <c r="N13" i="1" s="1"/>
  <c r="Q13" i="1"/>
  <c r="L13" i="1"/>
  <c r="O13" i="1" s="1"/>
  <c r="N9" i="1"/>
  <c r="K9" i="4"/>
  <c r="C20" i="4" s="1"/>
  <c r="M10" i="1"/>
  <c r="C23" i="1" s="1"/>
  <c r="J12" i="4"/>
  <c r="K12" i="4" s="1"/>
  <c r="R9" i="5"/>
  <c r="R11" i="5"/>
  <c r="K10" i="1"/>
  <c r="R13" i="5"/>
  <c r="J11" i="5"/>
  <c r="K11" i="5" s="1"/>
  <c r="M14" i="1"/>
  <c r="O14" i="1" s="1"/>
  <c r="R10" i="5"/>
  <c r="J10" i="5"/>
  <c r="N14" i="1" l="1"/>
  <c r="C27" i="5"/>
  <c r="O10" i="1"/>
  <c r="C26" i="1" s="1"/>
  <c r="C21" i="1"/>
  <c r="C20" i="1"/>
  <c r="C18" i="5"/>
  <c r="K10" i="5"/>
  <c r="C20" i="5" s="1"/>
  <c r="N10" i="1"/>
  <c r="C25" i="1" s="1"/>
</calcChain>
</file>

<file path=xl/sharedStrings.xml><?xml version="1.0" encoding="utf-8"?>
<sst xmlns="http://schemas.openxmlformats.org/spreadsheetml/2006/main" count="193" uniqueCount="79">
  <si>
    <t>SPAN 1</t>
  </si>
  <si>
    <t>SPAN 2</t>
  </si>
  <si>
    <t>SPAN 3</t>
  </si>
  <si>
    <t>SPAN 4</t>
  </si>
  <si>
    <t>SPAN 5</t>
  </si>
  <si>
    <t>SPAN 6</t>
  </si>
  <si>
    <t>LENGTH</t>
  </si>
  <si>
    <t>HEIGHT</t>
  </si>
  <si>
    <t>WALLS</t>
  </si>
  <si>
    <t>COLUMNS</t>
  </si>
  <si>
    <t>CORNER</t>
  </si>
  <si>
    <t>END</t>
  </si>
  <si>
    <t>MATERIALS</t>
  </si>
  <si>
    <t>courses</t>
  </si>
  <si>
    <t>columns</t>
  </si>
  <si>
    <t>panels</t>
  </si>
  <si>
    <t>block</t>
  </si>
  <si>
    <t>a</t>
  </si>
  <si>
    <t>h</t>
  </si>
  <si>
    <t>c</t>
  </si>
  <si>
    <t>* Use separate span for each segment of wall</t>
  </si>
  <si>
    <t>* Use separate span for each side of a gate</t>
  </si>
  <si>
    <t>Quantity</t>
  </si>
  <si>
    <t>A block</t>
  </si>
  <si>
    <t>H block</t>
  </si>
  <si>
    <t>Cap block</t>
  </si>
  <si>
    <t>Mortar</t>
  </si>
  <si>
    <t>Concrete</t>
  </si>
  <si>
    <t>Rebar</t>
  </si>
  <si>
    <t>M ladders</t>
  </si>
  <si>
    <t>C block</t>
  </si>
  <si>
    <t>mortar</t>
  </si>
  <si>
    <t>rebar</t>
  </si>
  <si>
    <t>ladders</t>
  </si>
  <si>
    <t>concrete grout</t>
  </si>
  <si>
    <t>stucco</t>
  </si>
  <si>
    <t xml:space="preserve">base </t>
  </si>
  <si>
    <t>finish</t>
  </si>
  <si>
    <t>Stucco</t>
  </si>
  <si>
    <t>base</t>
  </si>
  <si>
    <t>finish A</t>
  </si>
  <si>
    <t>finish B</t>
  </si>
  <si>
    <t>10 foot</t>
  </si>
  <si>
    <t>assumptions:</t>
  </si>
  <si>
    <t>1 masonry ladder is used every 2 courses</t>
  </si>
  <si>
    <t>1 80# bag of stucco mix will provide 90 square feet of stucco finish coat</t>
  </si>
  <si>
    <t>1 80# bag of concrete will fill 4 "a", "h", or "c" blocks</t>
  </si>
  <si>
    <t>footings</t>
  </si>
  <si>
    <t>20 foot</t>
  </si>
  <si>
    <t>OR</t>
  </si>
  <si>
    <t>footings 10'</t>
  </si>
  <si>
    <t>footings 20'</t>
  </si>
  <si>
    <t>2 lengths of rebar are used in each column (each length is height plus 2 feet)</t>
  </si>
  <si>
    <t>lengths</t>
  </si>
  <si>
    <t>1 80# bag of mortar/stucco will provide 50 square feet of stucco base coat</t>
  </si>
  <si>
    <t>1 80# bag of mortar mix will lay 25 block</t>
  </si>
  <si>
    <t>panels are 10.4 feet long</t>
  </si>
  <si>
    <t>1 yd of concrete will supply 35 lineal feet of footing</t>
  </si>
  <si>
    <t>caps</t>
  </si>
  <si>
    <t>8x8x16</t>
  </si>
  <si>
    <t>1 80# bag of concrete will fill 4 blocks</t>
  </si>
  <si>
    <t>grout</t>
  </si>
  <si>
    <t>Ladders</t>
  </si>
  <si>
    <t>grouted</t>
  </si>
  <si>
    <t>1 80# bag of mortar mix will lay 15 block</t>
  </si>
  <si>
    <t>1 yd of concrete will supply 20 lineal feet of footing 2 feet wide x 8 inches deep</t>
  </si>
  <si>
    <t>8x8x16 FENCE DIMENTIONS</t>
  </si>
  <si>
    <t>4x8x16 FENCE DIMENTIONS</t>
  </si>
  <si>
    <t>6x8x16 FENCE DIMENTIONS</t>
  </si>
  <si>
    <t>6x8x16</t>
  </si>
  <si>
    <t>1 80# bag of concrete will fill 5 blocks</t>
  </si>
  <si>
    <t>1 lengths of rebar are used in each column (each length is height plus 2 feet)(columns based on 4 foot centers)</t>
  </si>
  <si>
    <t xml:space="preserve">quantities, Always check with city, county and state building codes for exact requirements </t>
  </si>
  <si>
    <t>4x8x16 Int</t>
  </si>
  <si>
    <t>80# Sakrete Concrete Mix</t>
  </si>
  <si>
    <t>80# Sakrete Mortar Mix</t>
  </si>
  <si>
    <t>80# Sakrete Mortar/Stucco</t>
  </si>
  <si>
    <t xml:space="preserve">These are recommended items for estimations Oldcastle makes no guaranties  on suggested  </t>
  </si>
  <si>
    <t xml:space="preserve">These are recommended items for estimations Oldcastle makes no guaranties on suggested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</si>
</sst>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80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7" fillId="2" borderId="3" xfId="1" applyBorder="1" applyAlignment="1" applyProtection="1">
      <alignment horizontal="center"/>
    </xf>
    <xf numFmtId="0" fontId="7" fillId="3" borderId="3" xfId="2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" fillId="2" borderId="0" xfId="1" applyBorder="1" applyAlignment="1" applyProtection="1">
      <alignment horizontal="center"/>
    </xf>
    <xf numFmtId="0" fontId="7" fillId="3" borderId="0" xfId="2" applyBorder="1" applyAlignment="1" applyProtection="1">
      <alignment horizontal="center"/>
    </xf>
    <xf numFmtId="0" fontId="7" fillId="3" borderId="5" xfId="2" applyBorder="1" applyAlignment="1" applyProtection="1">
      <alignment horizontal="center"/>
    </xf>
    <xf numFmtId="0" fontId="7" fillId="3" borderId="6" xfId="2" applyBorder="1" applyAlignment="1" applyProtection="1">
      <alignment horizontal="center"/>
    </xf>
    <xf numFmtId="0" fontId="7" fillId="3" borderId="7" xfId="2" applyBorder="1" applyAlignment="1" applyProtection="1">
      <alignment horizontal="center"/>
    </xf>
    <xf numFmtId="0" fontId="7" fillId="3" borderId="8" xfId="2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7" fillId="2" borderId="10" xfId="1" applyBorder="1" applyProtection="1"/>
    <xf numFmtId="0" fontId="7" fillId="3" borderId="10" xfId="2" applyBorder="1" applyProtection="1"/>
    <xf numFmtId="0" fontId="7" fillId="3" borderId="10" xfId="2" applyBorder="1" applyAlignment="1" applyProtection="1">
      <alignment horizontal="center"/>
    </xf>
    <xf numFmtId="0" fontId="7" fillId="3" borderId="11" xfId="2" applyBorder="1" applyAlignment="1" applyProtection="1">
      <alignment horizontal="center"/>
    </xf>
    <xf numFmtId="0" fontId="4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Protection="1"/>
    <xf numFmtId="0" fontId="0" fillId="0" borderId="13" xfId="0" applyBorder="1" applyProtection="1"/>
    <xf numFmtId="0" fontId="1" fillId="0" borderId="13" xfId="0" applyFont="1" applyBorder="1" applyProtection="1"/>
    <xf numFmtId="0" fontId="0" fillId="0" borderId="14" xfId="0" applyBorder="1" applyProtection="1"/>
    <xf numFmtId="0" fontId="3" fillId="0" borderId="15" xfId="0" applyFont="1" applyBorder="1" applyProtection="1"/>
    <xf numFmtId="0" fontId="0" fillId="0" borderId="16" xfId="0" applyBorder="1" applyProtection="1"/>
    <xf numFmtId="0" fontId="0" fillId="0" borderId="15" xfId="0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7" xfId="0" applyBorder="1" applyProtection="1"/>
    <xf numFmtId="0" fontId="3" fillId="0" borderId="18" xfId="0" applyFont="1" applyFill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4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8" xfId="0" applyBorder="1" applyProtection="1"/>
    <xf numFmtId="0" fontId="3" fillId="0" borderId="9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3" fillId="0" borderId="11" xfId="0" applyFont="1" applyBorder="1" applyProtection="1"/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6" fillId="3" borderId="3" xfId="2" applyFont="1" applyBorder="1" applyAlignment="1" applyProtection="1">
      <alignment horizontal="center"/>
    </xf>
    <xf numFmtId="0" fontId="7" fillId="2" borderId="5" xfId="1" applyBorder="1" applyAlignment="1" applyProtection="1">
      <alignment horizontal="center"/>
    </xf>
    <xf numFmtId="0" fontId="7" fillId="2" borderId="6" xfId="1" applyBorder="1" applyAlignment="1" applyProtection="1">
      <alignment horizontal="center"/>
    </xf>
    <xf numFmtId="0" fontId="7" fillId="2" borderId="7" xfId="1" applyBorder="1" applyAlignment="1" applyProtection="1">
      <alignment horizontal="center"/>
    </xf>
    <xf numFmtId="0" fontId="7" fillId="2" borderId="8" xfId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7" fillId="2" borderId="10" xfId="1" applyBorder="1" applyAlignment="1" applyProtection="1">
      <alignment horizontal="center"/>
    </xf>
    <xf numFmtId="0" fontId="7" fillId="2" borderId="11" xfId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2" borderId="3" xfId="1" applyBorder="1" applyAlignment="1" applyProtection="1">
      <alignment horizontal="center"/>
    </xf>
    <xf numFmtId="0" fontId="7" fillId="3" borderId="3" xfId="2" applyBorder="1" applyAlignment="1" applyProtection="1">
      <alignment horizontal="center"/>
    </xf>
    <xf numFmtId="0" fontId="7" fillId="3" borderId="17" xfId="2" applyBorder="1" applyAlignment="1" applyProtection="1">
      <alignment horizontal="center"/>
    </xf>
    <xf numFmtId="0" fontId="7" fillId="2" borderId="17" xfId="1" applyBorder="1" applyAlignment="1" applyProtection="1">
      <alignment horizontal="center"/>
    </xf>
    <xf numFmtId="0" fontId="0" fillId="0" borderId="0" xfId="0" applyProtection="1"/>
    <xf numFmtId="0" fontId="6" fillId="3" borderId="3" xfId="2" applyFont="1" applyBorder="1" applyAlignment="1" applyProtection="1">
      <alignment horizontal="center"/>
    </xf>
  </cellXfs>
  <cellStyles count="3">
    <cellStyle name="20% - Accent1" xfId="1" builtinId="30"/>
    <cellStyle name="20% - Accent3" xfId="2" builtinId="3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38100</xdr:rowOff>
    </xdr:from>
    <xdr:to>
      <xdr:col>4</xdr:col>
      <xdr:colOff>317500</xdr:colOff>
      <xdr:row>4</xdr:row>
      <xdr:rowOff>76200</xdr:rowOff>
    </xdr:to>
    <xdr:pic>
      <xdr:nvPicPr>
        <xdr:cNvPr id="1029" name="Picture 1" descr="Oldcastle_Logo.gif">
          <a:extLst>
            <a:ext uri="{FF2B5EF4-FFF2-40B4-BE49-F238E27FC236}">
              <a16:creationId xmlns:a16="http://schemas.microsoft.com/office/drawing/2014/main" id="{B12B3E0A-4EFB-C34A-B6E8-5EE1F9064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90500"/>
          <a:ext cx="425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4</xdr:col>
      <xdr:colOff>279400</xdr:colOff>
      <xdr:row>4</xdr:row>
      <xdr:rowOff>38100</xdr:rowOff>
    </xdr:to>
    <xdr:pic>
      <xdr:nvPicPr>
        <xdr:cNvPr id="3077" name="Picture 1" descr="Oldcastle_Logo.gif">
          <a:extLst>
            <a:ext uri="{FF2B5EF4-FFF2-40B4-BE49-F238E27FC236}">
              <a16:creationId xmlns:a16="http://schemas.microsoft.com/office/drawing/2014/main" id="{14ABA267-DDCC-274D-9157-7768A93E2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5100"/>
          <a:ext cx="4279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6</xdr:col>
      <xdr:colOff>25400</xdr:colOff>
      <xdr:row>4</xdr:row>
      <xdr:rowOff>38100</xdr:rowOff>
    </xdr:to>
    <xdr:pic>
      <xdr:nvPicPr>
        <xdr:cNvPr id="2054" name="Picture 1" descr="Oldcastle_Logo.gif">
          <a:extLst>
            <a:ext uri="{FF2B5EF4-FFF2-40B4-BE49-F238E27FC236}">
              <a16:creationId xmlns:a16="http://schemas.microsoft.com/office/drawing/2014/main" id="{CCBD4B78-48FE-CE4C-AB79-245FB62F1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5100"/>
          <a:ext cx="4292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Normal="100" workbookViewId="0">
      <selection activeCell="H37" sqref="H37"/>
    </sheetView>
  </sheetViews>
  <sheetFormatPr baseColWidth="10" defaultColWidth="9.1640625" defaultRowHeight="13" x14ac:dyDescent="0.15"/>
  <cols>
    <col min="1" max="1" width="24.5" style="2" customWidth="1"/>
    <col min="2" max="3" width="9.33203125" style="3" bestFit="1" customWidth="1"/>
    <col min="4" max="5" width="9.33203125" style="4" bestFit="1" customWidth="1"/>
    <col min="6" max="6" width="9.1640625" style="4"/>
    <col min="7" max="7" width="6" style="4" customWidth="1"/>
    <col min="8" max="8" width="7.6640625" style="4" bestFit="1" customWidth="1"/>
    <col min="9" max="9" width="8" style="4" bestFit="1" customWidth="1"/>
    <col min="10" max="10" width="7.1640625" style="4" bestFit="1" customWidth="1"/>
    <col min="11" max="13" width="4" style="4" bestFit="1" customWidth="1"/>
    <col min="14" max="14" width="7.1640625" style="4" bestFit="1" customWidth="1"/>
    <col min="15" max="17" width="8.5" style="4" bestFit="1" customWidth="1"/>
    <col min="18" max="18" width="11.33203125" style="4" bestFit="1" customWidth="1"/>
    <col min="19" max="19" width="3.5" style="4" bestFit="1" customWidth="1"/>
    <col min="20" max="20" width="11.33203125" style="4" bestFit="1" customWidth="1"/>
    <col min="21" max="21" width="7.6640625" style="4" bestFit="1" customWidth="1"/>
    <col min="22" max="22" width="5.6640625" style="3" bestFit="1" customWidth="1"/>
    <col min="23" max="23" width="6.1640625" style="3" bestFit="1" customWidth="1"/>
    <col min="24" max="16384" width="9.1640625" style="4"/>
  </cols>
  <sheetData>
    <row r="1" spans="1:23" ht="12.75" customHeight="1" x14ac:dyDescent="0.15"/>
    <row r="2" spans="1:23" ht="12.75" customHeight="1" x14ac:dyDescent="0.15"/>
    <row r="3" spans="1:23" ht="12.75" customHeight="1" x14ac:dyDescent="0.15">
      <c r="H3" s="4" t="s">
        <v>77</v>
      </c>
    </row>
    <row r="4" spans="1:23" ht="12.75" customHeight="1" x14ac:dyDescent="0.15">
      <c r="H4" s="4" t="s">
        <v>72</v>
      </c>
    </row>
    <row r="5" spans="1:23" ht="12.75" customHeight="1" x14ac:dyDescent="0.15"/>
    <row r="6" spans="1:23" ht="17" thickBot="1" x14ac:dyDescent="0.25">
      <c r="B6" s="5" t="s">
        <v>67</v>
      </c>
    </row>
    <row r="7" spans="1:23" s="3" customFormat="1" ht="16" thickBot="1" x14ac:dyDescent="0.25">
      <c r="A7" s="6"/>
      <c r="B7" s="72" t="s">
        <v>8</v>
      </c>
      <c r="C7" s="72"/>
      <c r="D7" s="73" t="s">
        <v>9</v>
      </c>
      <c r="E7" s="73"/>
      <c r="G7" s="7"/>
      <c r="H7" s="8"/>
      <c r="I7" s="8"/>
      <c r="J7" s="9"/>
      <c r="K7" s="9"/>
      <c r="L7" s="9"/>
      <c r="M7" s="9"/>
      <c r="N7" s="10"/>
      <c r="O7" s="74" t="s">
        <v>34</v>
      </c>
      <c r="P7" s="74"/>
      <c r="Q7" s="75" t="s">
        <v>28</v>
      </c>
      <c r="R7" s="75"/>
      <c r="S7" s="75"/>
      <c r="T7" s="75"/>
      <c r="U7" s="9"/>
      <c r="V7" s="75" t="s">
        <v>35</v>
      </c>
      <c r="W7" s="76"/>
    </row>
    <row r="8" spans="1:23" s="3" customFormat="1" ht="16" thickBot="1" x14ac:dyDescent="0.25">
      <c r="A8" s="6"/>
      <c r="B8" s="3" t="s">
        <v>6</v>
      </c>
      <c r="C8" s="3" t="s">
        <v>7</v>
      </c>
      <c r="D8" s="3" t="s">
        <v>10</v>
      </c>
      <c r="E8" s="3" t="s">
        <v>11</v>
      </c>
      <c r="G8" s="11" t="s">
        <v>15</v>
      </c>
      <c r="H8" s="12" t="s">
        <v>13</v>
      </c>
      <c r="I8" s="12" t="s">
        <v>14</v>
      </c>
      <c r="J8" s="13" t="s">
        <v>16</v>
      </c>
      <c r="K8" s="13" t="s">
        <v>17</v>
      </c>
      <c r="L8" s="13" t="s">
        <v>18</v>
      </c>
      <c r="M8" s="13" t="s">
        <v>19</v>
      </c>
      <c r="N8" s="14" t="s">
        <v>31</v>
      </c>
      <c r="O8" s="13" t="s">
        <v>14</v>
      </c>
      <c r="P8" s="13" t="s">
        <v>47</v>
      </c>
      <c r="Q8" s="14" t="s">
        <v>14</v>
      </c>
      <c r="R8" s="15" t="s">
        <v>50</v>
      </c>
      <c r="S8" s="16" t="s">
        <v>49</v>
      </c>
      <c r="T8" s="17" t="s">
        <v>51</v>
      </c>
      <c r="U8" s="13" t="s">
        <v>33</v>
      </c>
      <c r="V8" s="14" t="s">
        <v>36</v>
      </c>
      <c r="W8" s="18" t="s">
        <v>37</v>
      </c>
    </row>
    <row r="9" spans="1:23" s="3" customFormat="1" ht="15" x14ac:dyDescent="0.2">
      <c r="A9" s="6" t="s">
        <v>0</v>
      </c>
      <c r="B9" s="1"/>
      <c r="C9" s="1">
        <v>6</v>
      </c>
      <c r="D9" s="1"/>
      <c r="E9" s="1"/>
      <c r="G9" s="19">
        <f t="shared" ref="G9:G14" si="0">ROUNDUP((B9/10.33),0)</f>
        <v>0</v>
      </c>
      <c r="H9" s="20">
        <f t="shared" ref="H9:H14" si="1">ROUNDUP(((C9*12)/8),0)</f>
        <v>9</v>
      </c>
      <c r="I9" s="20">
        <f t="shared" ref="I9:I14" si="2">IF(G9&gt;0,G9+1,0)</f>
        <v>0</v>
      </c>
      <c r="J9" s="13">
        <f t="shared" ref="J9:J14" si="3">ROUNDUP(((B9-I9)*0.75)*H9,0)</f>
        <v>0</v>
      </c>
      <c r="K9" s="13">
        <f t="shared" ref="K9:K14" si="4">(E9*H9)</f>
        <v>0</v>
      </c>
      <c r="L9" s="13">
        <f t="shared" ref="L9:L14" si="5">(((I9-E9)-D9)*H9)</f>
        <v>0</v>
      </c>
      <c r="M9" s="13">
        <f t="shared" ref="M9:M14" si="6">(D9*H9)</f>
        <v>0</v>
      </c>
      <c r="N9" s="14">
        <f t="shared" ref="N9:N14" si="7">ROUNDUP((SUM(J9:M9)/25),0)</f>
        <v>0</v>
      </c>
      <c r="O9" s="13">
        <f t="shared" ref="O9:O14" si="8">ROUNDUP((SUM(K9:M9)/4),0)</f>
        <v>0</v>
      </c>
      <c r="P9" s="13">
        <f t="shared" ref="P9:P14" si="9">ROUNDUP((B9/35)*42,0)</f>
        <v>0</v>
      </c>
      <c r="Q9" s="14">
        <f t="shared" ref="Q9:Q14" si="10">(I9*2)</f>
        <v>0</v>
      </c>
      <c r="R9" s="14">
        <f t="shared" ref="R9:R14" si="11">ROUNDUP(B9/8,0)</f>
        <v>0</v>
      </c>
      <c r="S9" s="14"/>
      <c r="T9" s="14">
        <f t="shared" ref="T9:T14" si="12">ROUNDUP(B9/18,0)</f>
        <v>0</v>
      </c>
      <c r="U9" s="13">
        <f t="shared" ref="U9:U14" si="13">(ROUNDDOWN((H9-1)/2,0))*G9</f>
        <v>0</v>
      </c>
      <c r="V9" s="14">
        <f t="shared" ref="V9:V14" si="14">ROUNDUP(((B9*C9)*2.1)/50,0)</f>
        <v>0</v>
      </c>
      <c r="W9" s="18">
        <f t="shared" ref="W9:W14" si="15">ROUNDUP(((B9*C9)*2.1)/90,0)</f>
        <v>0</v>
      </c>
    </row>
    <row r="10" spans="1:23" s="3" customFormat="1" ht="15" x14ac:dyDescent="0.2">
      <c r="A10" s="6" t="s">
        <v>1</v>
      </c>
      <c r="B10" s="1"/>
      <c r="C10" s="1">
        <v>6</v>
      </c>
      <c r="D10" s="1"/>
      <c r="E10" s="1"/>
      <c r="G10" s="19">
        <f t="shared" si="0"/>
        <v>0</v>
      </c>
      <c r="H10" s="20">
        <f t="shared" si="1"/>
        <v>9</v>
      </c>
      <c r="I10" s="20">
        <f t="shared" si="2"/>
        <v>0</v>
      </c>
      <c r="J10" s="13">
        <f t="shared" si="3"/>
        <v>0</v>
      </c>
      <c r="K10" s="13">
        <f t="shared" si="4"/>
        <v>0</v>
      </c>
      <c r="L10" s="13">
        <f t="shared" si="5"/>
        <v>0</v>
      </c>
      <c r="M10" s="13">
        <f t="shared" si="6"/>
        <v>0</v>
      </c>
      <c r="N10" s="14">
        <f t="shared" si="7"/>
        <v>0</v>
      </c>
      <c r="O10" s="13">
        <f t="shared" si="8"/>
        <v>0</v>
      </c>
      <c r="P10" s="13">
        <f t="shared" si="9"/>
        <v>0</v>
      </c>
      <c r="Q10" s="14">
        <f t="shared" si="10"/>
        <v>0</v>
      </c>
      <c r="R10" s="14">
        <f t="shared" si="11"/>
        <v>0</v>
      </c>
      <c r="S10" s="14"/>
      <c r="T10" s="14">
        <f t="shared" si="12"/>
        <v>0</v>
      </c>
      <c r="U10" s="13">
        <f t="shared" si="13"/>
        <v>0</v>
      </c>
      <c r="V10" s="14">
        <f t="shared" si="14"/>
        <v>0</v>
      </c>
      <c r="W10" s="18">
        <f t="shared" si="15"/>
        <v>0</v>
      </c>
    </row>
    <row r="11" spans="1:23" s="3" customFormat="1" ht="15" x14ac:dyDescent="0.2">
      <c r="A11" s="6" t="s">
        <v>2</v>
      </c>
      <c r="B11" s="1"/>
      <c r="C11" s="1">
        <v>6</v>
      </c>
      <c r="D11" s="1"/>
      <c r="E11" s="1"/>
      <c r="G11" s="19">
        <f t="shared" si="0"/>
        <v>0</v>
      </c>
      <c r="H11" s="20">
        <f t="shared" si="1"/>
        <v>9</v>
      </c>
      <c r="I11" s="20">
        <f t="shared" si="2"/>
        <v>0</v>
      </c>
      <c r="J11" s="13">
        <f t="shared" si="3"/>
        <v>0</v>
      </c>
      <c r="K11" s="13">
        <f t="shared" si="4"/>
        <v>0</v>
      </c>
      <c r="L11" s="13">
        <f t="shared" si="5"/>
        <v>0</v>
      </c>
      <c r="M11" s="13">
        <f t="shared" si="6"/>
        <v>0</v>
      </c>
      <c r="N11" s="14">
        <f t="shared" si="7"/>
        <v>0</v>
      </c>
      <c r="O11" s="13">
        <f t="shared" si="8"/>
        <v>0</v>
      </c>
      <c r="P11" s="13">
        <f t="shared" si="9"/>
        <v>0</v>
      </c>
      <c r="Q11" s="14">
        <f t="shared" si="10"/>
        <v>0</v>
      </c>
      <c r="R11" s="14">
        <f t="shared" si="11"/>
        <v>0</v>
      </c>
      <c r="S11" s="14"/>
      <c r="T11" s="14">
        <f t="shared" si="12"/>
        <v>0</v>
      </c>
      <c r="U11" s="13">
        <f t="shared" si="13"/>
        <v>0</v>
      </c>
      <c r="V11" s="14">
        <f t="shared" si="14"/>
        <v>0</v>
      </c>
      <c r="W11" s="18">
        <f t="shared" si="15"/>
        <v>0</v>
      </c>
    </row>
    <row r="12" spans="1:23" s="3" customFormat="1" ht="15" x14ac:dyDescent="0.2">
      <c r="A12" s="6" t="s">
        <v>3</v>
      </c>
      <c r="B12" s="1"/>
      <c r="C12" s="1">
        <v>6</v>
      </c>
      <c r="D12" s="1"/>
      <c r="E12" s="1"/>
      <c r="G12" s="19">
        <f t="shared" si="0"/>
        <v>0</v>
      </c>
      <c r="H12" s="20">
        <f t="shared" si="1"/>
        <v>9</v>
      </c>
      <c r="I12" s="20">
        <f t="shared" si="2"/>
        <v>0</v>
      </c>
      <c r="J12" s="13">
        <f t="shared" si="3"/>
        <v>0</v>
      </c>
      <c r="K12" s="13">
        <f t="shared" si="4"/>
        <v>0</v>
      </c>
      <c r="L12" s="13">
        <f t="shared" si="5"/>
        <v>0</v>
      </c>
      <c r="M12" s="13">
        <f t="shared" si="6"/>
        <v>0</v>
      </c>
      <c r="N12" s="14">
        <f t="shared" si="7"/>
        <v>0</v>
      </c>
      <c r="O12" s="13">
        <f t="shared" si="8"/>
        <v>0</v>
      </c>
      <c r="P12" s="13">
        <f t="shared" si="9"/>
        <v>0</v>
      </c>
      <c r="Q12" s="14">
        <f t="shared" si="10"/>
        <v>0</v>
      </c>
      <c r="R12" s="14">
        <f t="shared" si="11"/>
        <v>0</v>
      </c>
      <c r="S12" s="14"/>
      <c r="T12" s="14">
        <f t="shared" si="12"/>
        <v>0</v>
      </c>
      <c r="U12" s="13">
        <f t="shared" si="13"/>
        <v>0</v>
      </c>
      <c r="V12" s="14">
        <f t="shared" si="14"/>
        <v>0</v>
      </c>
      <c r="W12" s="18">
        <f t="shared" si="15"/>
        <v>0</v>
      </c>
    </row>
    <row r="13" spans="1:23" s="3" customFormat="1" ht="15" x14ac:dyDescent="0.2">
      <c r="A13" s="6" t="s">
        <v>4</v>
      </c>
      <c r="B13" s="1"/>
      <c r="C13" s="1"/>
      <c r="D13" s="1"/>
      <c r="E13" s="1"/>
      <c r="G13" s="19">
        <f t="shared" si="0"/>
        <v>0</v>
      </c>
      <c r="H13" s="20">
        <f t="shared" si="1"/>
        <v>0</v>
      </c>
      <c r="I13" s="20">
        <f t="shared" si="2"/>
        <v>0</v>
      </c>
      <c r="J13" s="13">
        <f t="shared" si="3"/>
        <v>0</v>
      </c>
      <c r="K13" s="13">
        <f t="shared" si="4"/>
        <v>0</v>
      </c>
      <c r="L13" s="13">
        <f t="shared" si="5"/>
        <v>0</v>
      </c>
      <c r="M13" s="13">
        <f t="shared" si="6"/>
        <v>0</v>
      </c>
      <c r="N13" s="14">
        <f t="shared" si="7"/>
        <v>0</v>
      </c>
      <c r="O13" s="13">
        <f t="shared" si="8"/>
        <v>0</v>
      </c>
      <c r="P13" s="13">
        <f t="shared" si="9"/>
        <v>0</v>
      </c>
      <c r="Q13" s="14">
        <f t="shared" si="10"/>
        <v>0</v>
      </c>
      <c r="R13" s="14">
        <f t="shared" si="11"/>
        <v>0</v>
      </c>
      <c r="S13" s="14"/>
      <c r="T13" s="14">
        <f t="shared" si="12"/>
        <v>0</v>
      </c>
      <c r="U13" s="13">
        <f t="shared" si="13"/>
        <v>0</v>
      </c>
      <c r="V13" s="14">
        <f t="shared" si="14"/>
        <v>0</v>
      </c>
      <c r="W13" s="18">
        <f t="shared" si="15"/>
        <v>0</v>
      </c>
    </row>
    <row r="14" spans="1:23" s="3" customFormat="1" ht="15" x14ac:dyDescent="0.2">
      <c r="A14" s="6" t="s">
        <v>5</v>
      </c>
      <c r="B14" s="1"/>
      <c r="C14" s="1"/>
      <c r="D14" s="1"/>
      <c r="E14" s="1"/>
      <c r="G14" s="19">
        <f t="shared" si="0"/>
        <v>0</v>
      </c>
      <c r="H14" s="20">
        <f t="shared" si="1"/>
        <v>0</v>
      </c>
      <c r="I14" s="20">
        <f t="shared" si="2"/>
        <v>0</v>
      </c>
      <c r="J14" s="13">
        <f t="shared" si="3"/>
        <v>0</v>
      </c>
      <c r="K14" s="13">
        <f t="shared" si="4"/>
        <v>0</v>
      </c>
      <c r="L14" s="13">
        <f t="shared" si="5"/>
        <v>0</v>
      </c>
      <c r="M14" s="13">
        <f t="shared" si="6"/>
        <v>0</v>
      </c>
      <c r="N14" s="14">
        <f t="shared" si="7"/>
        <v>0</v>
      </c>
      <c r="O14" s="13">
        <f t="shared" si="8"/>
        <v>0</v>
      </c>
      <c r="P14" s="13">
        <f t="shared" si="9"/>
        <v>0</v>
      </c>
      <c r="Q14" s="14">
        <f t="shared" si="10"/>
        <v>0</v>
      </c>
      <c r="R14" s="14">
        <f t="shared" si="11"/>
        <v>0</v>
      </c>
      <c r="S14" s="14"/>
      <c r="T14" s="14">
        <f t="shared" si="12"/>
        <v>0</v>
      </c>
      <c r="U14" s="13">
        <f t="shared" si="13"/>
        <v>0</v>
      </c>
      <c r="V14" s="14">
        <f t="shared" si="14"/>
        <v>0</v>
      </c>
      <c r="W14" s="18">
        <f t="shared" si="15"/>
        <v>0</v>
      </c>
    </row>
    <row r="15" spans="1:23" ht="16" thickBot="1" x14ac:dyDescent="0.25">
      <c r="B15" s="2" t="s">
        <v>20</v>
      </c>
      <c r="G15" s="21"/>
      <c r="H15" s="22"/>
      <c r="I15" s="22"/>
      <c r="J15" s="23"/>
      <c r="K15" s="23"/>
      <c r="L15" s="23"/>
      <c r="M15" s="23"/>
      <c r="N15" s="24"/>
      <c r="O15" s="23"/>
      <c r="P15" s="23"/>
      <c r="Q15" s="24"/>
      <c r="R15" s="24"/>
      <c r="S15" s="24"/>
      <c r="T15" s="24"/>
      <c r="U15" s="23"/>
      <c r="V15" s="25"/>
      <c r="W15" s="26"/>
    </row>
    <row r="16" spans="1:23" x14ac:dyDescent="0.15">
      <c r="B16" s="2" t="s">
        <v>21</v>
      </c>
      <c r="G16" s="27"/>
      <c r="V16" s="4"/>
      <c r="W16" s="4"/>
    </row>
    <row r="17" spans="1:23" x14ac:dyDescent="0.15">
      <c r="G17" s="27"/>
      <c r="V17" s="4"/>
      <c r="W17" s="4"/>
    </row>
    <row r="18" spans="1:23" ht="16" x14ac:dyDescent="0.2">
      <c r="A18" s="28"/>
      <c r="B18" s="29" t="s">
        <v>12</v>
      </c>
      <c r="C18" s="30"/>
      <c r="D18" s="31"/>
      <c r="V18" s="4"/>
      <c r="W18" s="4"/>
    </row>
    <row r="19" spans="1:23" s="3" customFormat="1" x14ac:dyDescent="0.15">
      <c r="A19" s="32"/>
      <c r="B19" s="30"/>
      <c r="C19" s="30" t="s">
        <v>22</v>
      </c>
      <c r="D19" s="30"/>
    </row>
    <row r="20" spans="1:23" x14ac:dyDescent="0.15">
      <c r="A20" s="28" t="s">
        <v>73</v>
      </c>
      <c r="B20" s="30"/>
      <c r="C20" s="30">
        <f>SUM(J9:J14)</f>
        <v>0</v>
      </c>
      <c r="D20" s="31"/>
    </row>
    <row r="21" spans="1:23" x14ac:dyDescent="0.15">
      <c r="A21" s="28" t="s">
        <v>23</v>
      </c>
      <c r="B21" s="30"/>
      <c r="C21" s="30">
        <f>SUM(K9:K14)</f>
        <v>0</v>
      </c>
      <c r="D21" s="31"/>
      <c r="G21" s="33" t="s">
        <v>43</v>
      </c>
      <c r="H21" s="34"/>
      <c r="I21" s="35"/>
      <c r="J21" s="34"/>
      <c r="K21" s="34"/>
      <c r="L21" s="34"/>
      <c r="M21" s="34"/>
      <c r="N21" s="34"/>
      <c r="O21" s="34"/>
      <c r="P21" s="34"/>
      <c r="Q21" s="36"/>
      <c r="R21" s="31"/>
      <c r="S21" s="31"/>
      <c r="T21" s="31"/>
    </row>
    <row r="22" spans="1:23" x14ac:dyDescent="0.15">
      <c r="A22" s="28" t="s">
        <v>24</v>
      </c>
      <c r="B22" s="30"/>
      <c r="C22" s="30">
        <f>SUM(L9:L14)</f>
        <v>0</v>
      </c>
      <c r="D22" s="31"/>
      <c r="G22" s="37" t="s">
        <v>56</v>
      </c>
      <c r="H22" s="31"/>
      <c r="I22" s="31"/>
      <c r="J22" s="31"/>
      <c r="K22" s="31"/>
      <c r="L22" s="31"/>
      <c r="M22" s="31"/>
      <c r="N22" s="31"/>
      <c r="O22" s="31"/>
      <c r="P22" s="31"/>
      <c r="Q22" s="38"/>
      <c r="R22" s="31"/>
      <c r="S22" s="31"/>
      <c r="T22" s="31"/>
    </row>
    <row r="23" spans="1:23" x14ac:dyDescent="0.15">
      <c r="A23" s="28" t="s">
        <v>30</v>
      </c>
      <c r="B23" s="30"/>
      <c r="C23" s="30">
        <f>SUM(M9:M14)</f>
        <v>0</v>
      </c>
      <c r="D23" s="31"/>
      <c r="G23" s="37" t="s">
        <v>46</v>
      </c>
      <c r="H23" s="31"/>
      <c r="I23" s="31"/>
      <c r="J23" s="31"/>
      <c r="K23" s="31"/>
      <c r="L23" s="31"/>
      <c r="M23" s="31"/>
      <c r="N23" s="31"/>
      <c r="O23" s="31"/>
      <c r="P23" s="31"/>
      <c r="Q23" s="38"/>
      <c r="R23" s="31"/>
      <c r="S23" s="31"/>
      <c r="T23" s="31"/>
    </row>
    <row r="24" spans="1:23" x14ac:dyDescent="0.15">
      <c r="A24" s="28" t="s">
        <v>25</v>
      </c>
      <c r="B24" s="30"/>
      <c r="C24" s="30">
        <f>SUM(I9:I14)</f>
        <v>0</v>
      </c>
      <c r="D24" s="31"/>
      <c r="G24" s="37" t="s">
        <v>57</v>
      </c>
      <c r="H24" s="31"/>
      <c r="I24" s="31"/>
      <c r="J24" s="31"/>
      <c r="K24" s="31"/>
      <c r="L24" s="31"/>
      <c r="M24" s="31"/>
      <c r="N24" s="31"/>
      <c r="O24" s="31"/>
      <c r="P24" s="31"/>
      <c r="Q24" s="38"/>
      <c r="R24" s="31"/>
      <c r="S24" s="31"/>
      <c r="T24" s="31"/>
    </row>
    <row r="25" spans="1:23" x14ac:dyDescent="0.15">
      <c r="A25" s="28" t="s">
        <v>75</v>
      </c>
      <c r="B25" s="30"/>
      <c r="C25" s="30">
        <f>SUM(N9:N14)</f>
        <v>0</v>
      </c>
      <c r="D25" s="31"/>
      <c r="G25" s="39" t="s">
        <v>44</v>
      </c>
      <c r="H25" s="31"/>
      <c r="I25" s="31"/>
      <c r="J25" s="31"/>
      <c r="K25" s="31"/>
      <c r="L25" s="31"/>
      <c r="M25" s="31"/>
      <c r="N25" s="31"/>
      <c r="O25" s="31"/>
      <c r="P25" s="31"/>
      <c r="Q25" s="38"/>
      <c r="R25" s="31"/>
      <c r="S25" s="31"/>
      <c r="T25" s="31"/>
    </row>
    <row r="26" spans="1:23" x14ac:dyDescent="0.15">
      <c r="A26" s="28" t="s">
        <v>74</v>
      </c>
      <c r="B26" s="30"/>
      <c r="C26" s="30">
        <f>SUM(O9:O14)</f>
        <v>0</v>
      </c>
      <c r="E26" s="31" t="s">
        <v>14</v>
      </c>
      <c r="G26" s="37" t="s">
        <v>52</v>
      </c>
      <c r="H26" s="31"/>
      <c r="I26" s="31"/>
      <c r="J26" s="31"/>
      <c r="K26" s="31"/>
      <c r="L26" s="31"/>
      <c r="M26" s="31"/>
      <c r="N26" s="31"/>
      <c r="O26" s="31"/>
      <c r="P26" s="31"/>
      <c r="Q26" s="38"/>
      <c r="R26" s="31"/>
      <c r="S26" s="31"/>
      <c r="T26" s="31"/>
    </row>
    <row r="27" spans="1:23" x14ac:dyDescent="0.15">
      <c r="A27" s="28" t="s">
        <v>74</v>
      </c>
      <c r="B27" s="30"/>
      <c r="C27" s="30">
        <f>SUM(P9:P14)</f>
        <v>0</v>
      </c>
      <c r="E27" s="40" t="s">
        <v>47</v>
      </c>
      <c r="G27" s="37" t="s">
        <v>54</v>
      </c>
      <c r="H27" s="31"/>
      <c r="I27" s="31"/>
      <c r="J27" s="31"/>
      <c r="K27" s="31"/>
      <c r="L27" s="31"/>
      <c r="M27" s="31"/>
      <c r="N27" s="31"/>
      <c r="O27" s="31"/>
      <c r="P27" s="31"/>
      <c r="Q27" s="38"/>
      <c r="R27" s="31"/>
      <c r="S27" s="31"/>
      <c r="T27" s="31"/>
    </row>
    <row r="28" spans="1:23" ht="14" thickBot="1" x14ac:dyDescent="0.2">
      <c r="A28" s="28" t="s">
        <v>28</v>
      </c>
      <c r="B28" s="30"/>
      <c r="C28" s="30">
        <f>SUM(Q9:Q14)</f>
        <v>0</v>
      </c>
      <c r="D28" s="41" t="s">
        <v>53</v>
      </c>
      <c r="E28" s="40" t="s">
        <v>14</v>
      </c>
      <c r="G28" s="39" t="s">
        <v>45</v>
      </c>
      <c r="H28" s="31"/>
      <c r="I28" s="31"/>
      <c r="J28" s="31"/>
      <c r="K28" s="31"/>
      <c r="L28" s="31"/>
      <c r="M28" s="31"/>
      <c r="N28" s="31"/>
      <c r="O28" s="31"/>
      <c r="P28" s="31"/>
      <c r="Q28" s="38"/>
      <c r="R28" s="31"/>
      <c r="S28" s="31"/>
      <c r="T28" s="31"/>
    </row>
    <row r="29" spans="1:23" x14ac:dyDescent="0.15">
      <c r="A29" s="28"/>
      <c r="B29" s="42"/>
      <c r="C29" s="43">
        <f>SUM(R9:R14)</f>
        <v>0</v>
      </c>
      <c r="D29" s="44" t="s">
        <v>42</v>
      </c>
      <c r="E29" s="41" t="s">
        <v>47</v>
      </c>
      <c r="G29" s="45" t="s">
        <v>55</v>
      </c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23" ht="16" x14ac:dyDescent="0.2">
      <c r="A30" s="28"/>
      <c r="B30" s="48"/>
      <c r="C30" s="49" t="s">
        <v>49</v>
      </c>
      <c r="D30" s="50"/>
    </row>
    <row r="31" spans="1:23" ht="14" thickBot="1" x14ac:dyDescent="0.2">
      <c r="A31" s="28"/>
      <c r="B31" s="51"/>
      <c r="C31" s="52">
        <f>SUM(T9:T14)</f>
        <v>0</v>
      </c>
      <c r="D31" s="53" t="s">
        <v>48</v>
      </c>
    </row>
    <row r="32" spans="1:23" x14ac:dyDescent="0.15">
      <c r="A32" s="28" t="s">
        <v>29</v>
      </c>
      <c r="B32" s="30"/>
      <c r="C32" s="30">
        <f>SUM(U9:U14)</f>
        <v>0</v>
      </c>
      <c r="D32" s="31"/>
    </row>
    <row r="33" spans="1:9" x14ac:dyDescent="0.15">
      <c r="A33" s="28" t="s">
        <v>38</v>
      </c>
      <c r="B33" s="30"/>
      <c r="C33" s="30">
        <f>SUM(V9:V14)</f>
        <v>0</v>
      </c>
      <c r="D33" s="31" t="s">
        <v>39</v>
      </c>
    </row>
    <row r="34" spans="1:9" x14ac:dyDescent="0.15">
      <c r="A34" s="28" t="s">
        <v>38</v>
      </c>
      <c r="B34" s="30"/>
      <c r="C34" s="30">
        <f>SUM(W9:W14)</f>
        <v>0</v>
      </c>
      <c r="D34" s="31"/>
    </row>
    <row r="35" spans="1:9" x14ac:dyDescent="0.15">
      <c r="A35" s="28"/>
      <c r="B35" s="30"/>
      <c r="C35" s="30"/>
      <c r="D35" s="31" t="s">
        <v>40</v>
      </c>
    </row>
    <row r="36" spans="1:9" x14ac:dyDescent="0.15">
      <c r="A36" s="28"/>
      <c r="B36" s="30"/>
      <c r="C36" s="30"/>
      <c r="D36" s="31" t="s">
        <v>41</v>
      </c>
    </row>
    <row r="38" spans="1:9" x14ac:dyDescent="0.15">
      <c r="I38" s="41"/>
    </row>
  </sheetData>
  <sheetProtection password="E728" sheet="1" objects="1" scenarios="1"/>
  <mergeCells count="5">
    <mergeCell ref="B7:C7"/>
    <mergeCell ref="D7:E7"/>
    <mergeCell ref="O7:P7"/>
    <mergeCell ref="V7:W7"/>
    <mergeCell ref="Q7:T7"/>
  </mergeCells>
  <phoneticPr fontId="4" type="noConversion"/>
  <pageMargins left="0.75" right="0.75" top="1" bottom="1" header="0.5" footer="0.5"/>
  <pageSetup scale="7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6"/>
  <sheetViews>
    <sheetView zoomScaleNormal="100" workbookViewId="0">
      <selection activeCell="E27" sqref="E27"/>
    </sheetView>
  </sheetViews>
  <sheetFormatPr baseColWidth="10" defaultColWidth="9.1640625" defaultRowHeight="13" x14ac:dyDescent="0.15"/>
  <cols>
    <col min="1" max="1" width="25.5" style="2" customWidth="1"/>
    <col min="2" max="3" width="9.1640625" style="3"/>
    <col min="4" max="6" width="9.1640625" style="4"/>
    <col min="7" max="7" width="7" style="4" customWidth="1"/>
    <col min="8" max="8" width="4.6640625" style="4" bestFit="1" customWidth="1"/>
    <col min="9" max="9" width="7.83203125" style="4" bestFit="1" customWidth="1"/>
    <col min="10" max="10" width="5.33203125" style="4" bestFit="1" customWidth="1"/>
    <col min="11" max="11" width="7" style="4" bestFit="1" customWidth="1"/>
    <col min="12" max="12" width="9" style="4" bestFit="1" customWidth="1"/>
    <col min="13" max="13" width="5.6640625" style="4" bestFit="1" customWidth="1"/>
    <col min="14" max="14" width="8.5" style="4" bestFit="1" customWidth="1"/>
    <col min="15" max="15" width="11.1640625" style="4" bestFit="1" customWidth="1"/>
    <col min="16" max="16" width="3.5" style="4" bestFit="1" customWidth="1"/>
    <col min="17" max="17" width="11.1640625" style="4" bestFit="1" customWidth="1"/>
    <col min="18" max="18" width="7" style="4" bestFit="1" customWidth="1"/>
    <col min="19" max="19" width="5.5" style="3" bestFit="1" customWidth="1"/>
    <col min="20" max="20" width="6" style="3" bestFit="1" customWidth="1"/>
    <col min="21" max="16384" width="9.1640625" style="4"/>
  </cols>
  <sheetData>
    <row r="3" spans="1:20" x14ac:dyDescent="0.15">
      <c r="H3" s="4" t="s">
        <v>78</v>
      </c>
    </row>
    <row r="4" spans="1:20" x14ac:dyDescent="0.15">
      <c r="H4" s="4" t="s">
        <v>72</v>
      </c>
    </row>
    <row r="6" spans="1:20" ht="17" thickBot="1" x14ac:dyDescent="0.25">
      <c r="B6" s="5" t="s">
        <v>68</v>
      </c>
    </row>
    <row r="7" spans="1:20" s="3" customFormat="1" ht="16" thickBot="1" x14ac:dyDescent="0.25">
      <c r="A7" s="6"/>
      <c r="B7" s="72" t="s">
        <v>8</v>
      </c>
      <c r="C7" s="72"/>
      <c r="D7" s="78"/>
      <c r="E7" s="78"/>
      <c r="G7" s="54"/>
      <c r="H7" s="55"/>
      <c r="I7" s="55" t="s">
        <v>63</v>
      </c>
      <c r="J7" s="9"/>
      <c r="K7" s="56"/>
      <c r="L7" s="79" t="s">
        <v>27</v>
      </c>
      <c r="M7" s="79"/>
      <c r="N7" s="74" t="s">
        <v>32</v>
      </c>
      <c r="O7" s="74"/>
      <c r="P7" s="74"/>
      <c r="Q7" s="74"/>
      <c r="R7" s="10"/>
      <c r="S7" s="74" t="s">
        <v>35</v>
      </c>
      <c r="T7" s="77"/>
    </row>
    <row r="8" spans="1:20" s="3" customFormat="1" ht="16" thickBot="1" x14ac:dyDescent="0.25">
      <c r="A8" s="6"/>
      <c r="B8" s="3" t="s">
        <v>6</v>
      </c>
      <c r="C8" s="3" t="s">
        <v>7</v>
      </c>
      <c r="D8" s="4"/>
      <c r="E8" s="4"/>
      <c r="G8" s="11" t="s">
        <v>13</v>
      </c>
      <c r="H8" s="12" t="s">
        <v>58</v>
      </c>
      <c r="I8" s="12" t="s">
        <v>14</v>
      </c>
      <c r="J8" s="13" t="s">
        <v>16</v>
      </c>
      <c r="K8" s="14" t="s">
        <v>31</v>
      </c>
      <c r="L8" s="14" t="s">
        <v>47</v>
      </c>
      <c r="M8" s="14" t="s">
        <v>61</v>
      </c>
      <c r="N8" s="13" t="s">
        <v>14</v>
      </c>
      <c r="O8" s="57" t="s">
        <v>50</v>
      </c>
      <c r="P8" s="58" t="s">
        <v>49</v>
      </c>
      <c r="Q8" s="59" t="s">
        <v>51</v>
      </c>
      <c r="R8" s="14" t="s">
        <v>33</v>
      </c>
      <c r="S8" s="13" t="s">
        <v>36</v>
      </c>
      <c r="T8" s="60" t="s">
        <v>37</v>
      </c>
    </row>
    <row r="9" spans="1:20" s="3" customFormat="1" ht="15" x14ac:dyDescent="0.2">
      <c r="A9" s="6" t="s">
        <v>0</v>
      </c>
      <c r="B9" s="1">
        <v>60</v>
      </c>
      <c r="C9" s="1">
        <v>6</v>
      </c>
      <c r="D9" s="4"/>
      <c r="E9" s="4"/>
      <c r="G9" s="19">
        <f t="shared" ref="G9:G14" si="0">ROUNDUP(((C9*12)/8),0)</f>
        <v>9</v>
      </c>
      <c r="H9" s="20">
        <f t="shared" ref="H9:H14" si="1">B9*0.75</f>
        <v>45</v>
      </c>
      <c r="I9" s="20">
        <f t="shared" ref="I9:I14" si="2">IF(B9&gt;0,ROUNDUP(B9/4,0)+1,0)</f>
        <v>16</v>
      </c>
      <c r="J9" s="13">
        <f t="shared" ref="J9:J14" si="3">ROUNDUP(((B9)*0.75)*G9,0)</f>
        <v>405</v>
      </c>
      <c r="K9" s="14">
        <f t="shared" ref="K9:K14" si="4">ROUNDUP((SUM(J9:J9)/15),0)</f>
        <v>27</v>
      </c>
      <c r="L9" s="14">
        <f t="shared" ref="L9:L14" si="5">ROUNDUP((B9/20)*42,0)</f>
        <v>126</v>
      </c>
      <c r="M9" s="14">
        <f t="shared" ref="M9:M14" si="6">ROUNDUP(G9*I9/5,0)</f>
        <v>29</v>
      </c>
      <c r="N9" s="13">
        <f t="shared" ref="N9:N14" si="7">I9</f>
        <v>16</v>
      </c>
      <c r="O9" s="13">
        <f t="shared" ref="O9:O14" si="8">ROUNDUP(B9/8,0)</f>
        <v>8</v>
      </c>
      <c r="P9" s="13"/>
      <c r="Q9" s="13">
        <f t="shared" ref="Q9:Q14" si="9">ROUNDUP(B9/18,0)</f>
        <v>4</v>
      </c>
      <c r="R9" s="14">
        <f t="shared" ref="R9:R14" si="10">ROUNDUP(ROUNDDOWN((G9-1)/2,0)*B9/10,0)</f>
        <v>24</v>
      </c>
      <c r="S9" s="13">
        <f t="shared" ref="S9:S14" si="11">ROUNDUP(((B9*C9)*2.1)/50,0)</f>
        <v>16</v>
      </c>
      <c r="T9" s="60">
        <f t="shared" ref="T9:T14" si="12">ROUNDUP(((B9*C9)*2.1)/90,0)</f>
        <v>9</v>
      </c>
    </row>
    <row r="10" spans="1:20" s="3" customFormat="1" ht="15" x14ac:dyDescent="0.2">
      <c r="A10" s="6" t="s">
        <v>1</v>
      </c>
      <c r="B10" s="1">
        <v>60</v>
      </c>
      <c r="C10" s="1">
        <v>6</v>
      </c>
      <c r="D10" s="4"/>
      <c r="E10" s="4"/>
      <c r="G10" s="19">
        <f t="shared" si="0"/>
        <v>9</v>
      </c>
      <c r="H10" s="20">
        <f t="shared" si="1"/>
        <v>45</v>
      </c>
      <c r="I10" s="20">
        <f t="shared" si="2"/>
        <v>16</v>
      </c>
      <c r="J10" s="13">
        <f t="shared" si="3"/>
        <v>405</v>
      </c>
      <c r="K10" s="14">
        <f t="shared" si="4"/>
        <v>27</v>
      </c>
      <c r="L10" s="14">
        <f t="shared" si="5"/>
        <v>126</v>
      </c>
      <c r="M10" s="14">
        <f t="shared" si="6"/>
        <v>29</v>
      </c>
      <c r="N10" s="13">
        <f t="shared" si="7"/>
        <v>16</v>
      </c>
      <c r="O10" s="13">
        <f t="shared" si="8"/>
        <v>8</v>
      </c>
      <c r="P10" s="13"/>
      <c r="Q10" s="13">
        <f t="shared" si="9"/>
        <v>4</v>
      </c>
      <c r="R10" s="14">
        <f t="shared" si="10"/>
        <v>24</v>
      </c>
      <c r="S10" s="13">
        <f t="shared" si="11"/>
        <v>16</v>
      </c>
      <c r="T10" s="60">
        <f t="shared" si="12"/>
        <v>9</v>
      </c>
    </row>
    <row r="11" spans="1:20" s="3" customFormat="1" ht="15" x14ac:dyDescent="0.2">
      <c r="A11" s="6" t="s">
        <v>2</v>
      </c>
      <c r="B11" s="1">
        <v>6</v>
      </c>
      <c r="C11" s="1">
        <v>6</v>
      </c>
      <c r="D11" s="4"/>
      <c r="E11" s="4"/>
      <c r="G11" s="19">
        <f t="shared" si="0"/>
        <v>9</v>
      </c>
      <c r="H11" s="20">
        <f t="shared" si="1"/>
        <v>4.5</v>
      </c>
      <c r="I11" s="20">
        <f t="shared" si="2"/>
        <v>3</v>
      </c>
      <c r="J11" s="13">
        <f t="shared" si="3"/>
        <v>41</v>
      </c>
      <c r="K11" s="14">
        <f t="shared" si="4"/>
        <v>3</v>
      </c>
      <c r="L11" s="14">
        <f t="shared" si="5"/>
        <v>13</v>
      </c>
      <c r="M11" s="14">
        <f t="shared" si="6"/>
        <v>6</v>
      </c>
      <c r="N11" s="13">
        <f t="shared" si="7"/>
        <v>3</v>
      </c>
      <c r="O11" s="13">
        <f t="shared" si="8"/>
        <v>1</v>
      </c>
      <c r="P11" s="13"/>
      <c r="Q11" s="13">
        <f t="shared" si="9"/>
        <v>1</v>
      </c>
      <c r="R11" s="14">
        <f t="shared" si="10"/>
        <v>3</v>
      </c>
      <c r="S11" s="13">
        <f t="shared" si="11"/>
        <v>2</v>
      </c>
      <c r="T11" s="60">
        <f t="shared" si="12"/>
        <v>1</v>
      </c>
    </row>
    <row r="12" spans="1:20" s="3" customFormat="1" ht="15" x14ac:dyDescent="0.2">
      <c r="A12" s="6" t="s">
        <v>3</v>
      </c>
      <c r="B12" s="1">
        <v>50</v>
      </c>
      <c r="C12" s="1">
        <v>6</v>
      </c>
      <c r="D12" s="4"/>
      <c r="E12" s="4"/>
      <c r="G12" s="19">
        <f t="shared" si="0"/>
        <v>9</v>
      </c>
      <c r="H12" s="20">
        <f t="shared" si="1"/>
        <v>37.5</v>
      </c>
      <c r="I12" s="20">
        <f t="shared" si="2"/>
        <v>14</v>
      </c>
      <c r="J12" s="13">
        <f t="shared" si="3"/>
        <v>338</v>
      </c>
      <c r="K12" s="14">
        <f t="shared" si="4"/>
        <v>23</v>
      </c>
      <c r="L12" s="14">
        <f t="shared" si="5"/>
        <v>105</v>
      </c>
      <c r="M12" s="14">
        <f t="shared" si="6"/>
        <v>26</v>
      </c>
      <c r="N12" s="13">
        <f t="shared" si="7"/>
        <v>14</v>
      </c>
      <c r="O12" s="13">
        <f t="shared" si="8"/>
        <v>7</v>
      </c>
      <c r="P12" s="13"/>
      <c r="Q12" s="13">
        <f t="shared" si="9"/>
        <v>3</v>
      </c>
      <c r="R12" s="14">
        <f t="shared" si="10"/>
        <v>20</v>
      </c>
      <c r="S12" s="13">
        <f t="shared" si="11"/>
        <v>13</v>
      </c>
      <c r="T12" s="60">
        <f t="shared" si="12"/>
        <v>7</v>
      </c>
    </row>
    <row r="13" spans="1:20" s="3" customFormat="1" ht="15" x14ac:dyDescent="0.2">
      <c r="A13" s="6" t="s">
        <v>4</v>
      </c>
      <c r="B13" s="1"/>
      <c r="C13" s="1"/>
      <c r="D13" s="4"/>
      <c r="E13" s="4"/>
      <c r="G13" s="19">
        <f t="shared" si="0"/>
        <v>0</v>
      </c>
      <c r="H13" s="20">
        <f t="shared" si="1"/>
        <v>0</v>
      </c>
      <c r="I13" s="20">
        <f t="shared" si="2"/>
        <v>0</v>
      </c>
      <c r="J13" s="13">
        <f t="shared" si="3"/>
        <v>0</v>
      </c>
      <c r="K13" s="14">
        <f t="shared" si="4"/>
        <v>0</v>
      </c>
      <c r="L13" s="14">
        <f t="shared" si="5"/>
        <v>0</v>
      </c>
      <c r="M13" s="14">
        <f t="shared" si="6"/>
        <v>0</v>
      </c>
      <c r="N13" s="13">
        <f t="shared" si="7"/>
        <v>0</v>
      </c>
      <c r="O13" s="13">
        <f t="shared" si="8"/>
        <v>0</v>
      </c>
      <c r="P13" s="13"/>
      <c r="Q13" s="13">
        <f t="shared" si="9"/>
        <v>0</v>
      </c>
      <c r="R13" s="14">
        <f t="shared" si="10"/>
        <v>0</v>
      </c>
      <c r="S13" s="13">
        <f t="shared" si="11"/>
        <v>0</v>
      </c>
      <c r="T13" s="60">
        <f t="shared" si="12"/>
        <v>0</v>
      </c>
    </row>
    <row r="14" spans="1:20" s="3" customFormat="1" ht="16" thickBot="1" x14ac:dyDescent="0.25">
      <c r="A14" s="6" t="s">
        <v>5</v>
      </c>
      <c r="B14" s="1"/>
      <c r="C14" s="1"/>
      <c r="D14" s="4"/>
      <c r="E14" s="4"/>
      <c r="G14" s="61">
        <f t="shared" si="0"/>
        <v>0</v>
      </c>
      <c r="H14" s="62">
        <f t="shared" si="1"/>
        <v>0</v>
      </c>
      <c r="I14" s="62">
        <f t="shared" si="2"/>
        <v>0</v>
      </c>
      <c r="J14" s="63">
        <f t="shared" si="3"/>
        <v>0</v>
      </c>
      <c r="K14" s="25">
        <f t="shared" si="4"/>
        <v>0</v>
      </c>
      <c r="L14" s="25">
        <f t="shared" si="5"/>
        <v>0</v>
      </c>
      <c r="M14" s="25">
        <f t="shared" si="6"/>
        <v>0</v>
      </c>
      <c r="N14" s="63">
        <f t="shared" si="7"/>
        <v>0</v>
      </c>
      <c r="O14" s="63">
        <f t="shared" si="8"/>
        <v>0</v>
      </c>
      <c r="P14" s="63"/>
      <c r="Q14" s="63">
        <f t="shared" si="9"/>
        <v>0</v>
      </c>
      <c r="R14" s="25">
        <f t="shared" si="10"/>
        <v>0</v>
      </c>
      <c r="S14" s="63">
        <f t="shared" si="11"/>
        <v>0</v>
      </c>
      <c r="T14" s="64">
        <f t="shared" si="12"/>
        <v>0</v>
      </c>
    </row>
    <row r="15" spans="1:20" x14ac:dyDescent="0.15"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0"/>
      <c r="T15" s="20"/>
    </row>
    <row r="16" spans="1:20" ht="16" x14ac:dyDescent="0.2">
      <c r="A16" s="28"/>
      <c r="B16" s="29" t="s">
        <v>12</v>
      </c>
      <c r="C16" s="30"/>
      <c r="D16" s="31"/>
    </row>
    <row r="17" spans="1:20" s="3" customFormat="1" x14ac:dyDescent="0.15">
      <c r="A17" s="32"/>
      <c r="B17" s="30"/>
      <c r="C17" s="30" t="s">
        <v>22</v>
      </c>
      <c r="D17" s="30"/>
      <c r="G17" s="2" t="s">
        <v>20</v>
      </c>
    </row>
    <row r="18" spans="1:20" x14ac:dyDescent="0.15">
      <c r="A18" s="28" t="s">
        <v>69</v>
      </c>
      <c r="B18" s="30"/>
      <c r="C18" s="30">
        <f>SUM(J9:J14)</f>
        <v>1189</v>
      </c>
      <c r="D18" s="31"/>
      <c r="G18" s="2" t="s">
        <v>21</v>
      </c>
    </row>
    <row r="19" spans="1:20" x14ac:dyDescent="0.15">
      <c r="A19" s="28" t="s">
        <v>25</v>
      </c>
      <c r="B19" s="30"/>
      <c r="C19" s="30">
        <f>SUM(H9:H14)</f>
        <v>132</v>
      </c>
      <c r="D19" s="31"/>
      <c r="G19" s="65" t="s">
        <v>43</v>
      </c>
      <c r="H19" s="35"/>
      <c r="I19" s="35"/>
      <c r="J19" s="34"/>
      <c r="K19" s="34"/>
      <c r="L19" s="34"/>
      <c r="M19" s="34"/>
      <c r="N19" s="34"/>
      <c r="O19" s="34"/>
      <c r="P19" s="34"/>
      <c r="Q19" s="34"/>
      <c r="R19" s="34"/>
      <c r="S19" s="66"/>
      <c r="T19" s="67"/>
    </row>
    <row r="20" spans="1:20" x14ac:dyDescent="0.15">
      <c r="A20" s="28" t="s">
        <v>75</v>
      </c>
      <c r="B20" s="30"/>
      <c r="C20" s="30">
        <f>SUM(K9:K14)</f>
        <v>80</v>
      </c>
      <c r="D20" s="31"/>
      <c r="G20" s="37" t="s">
        <v>70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0"/>
      <c r="T20" s="68"/>
    </row>
    <row r="21" spans="1:20" x14ac:dyDescent="0.15">
      <c r="A21" s="28" t="s">
        <v>74</v>
      </c>
      <c r="B21" s="30"/>
      <c r="C21" s="30">
        <f>SUM(L9:L14)</f>
        <v>370</v>
      </c>
      <c r="E21" s="40" t="s">
        <v>47</v>
      </c>
      <c r="G21" s="37" t="s">
        <v>65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0"/>
      <c r="T21" s="68"/>
    </row>
    <row r="22" spans="1:20" x14ac:dyDescent="0.15">
      <c r="A22" s="28"/>
      <c r="B22" s="69"/>
      <c r="C22" s="30"/>
      <c r="D22" s="41"/>
      <c r="E22" s="40" t="s">
        <v>61</v>
      </c>
      <c r="G22" s="39" t="s">
        <v>44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68"/>
    </row>
    <row r="23" spans="1:20" ht="14" thickBot="1" x14ac:dyDescent="0.2">
      <c r="A23" s="28" t="s">
        <v>28</v>
      </c>
      <c r="B23" s="30"/>
      <c r="C23" s="30">
        <f>SUM(N9:N14)</f>
        <v>49</v>
      </c>
      <c r="D23" s="41" t="s">
        <v>53</v>
      </c>
      <c r="E23" s="40" t="s">
        <v>14</v>
      </c>
      <c r="G23" s="37" t="s">
        <v>71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0"/>
      <c r="T23" s="68"/>
    </row>
    <row r="24" spans="1:20" x14ac:dyDescent="0.15">
      <c r="A24" s="28"/>
      <c r="B24" s="42"/>
      <c r="C24" s="43">
        <f>SUM(O9:O14)</f>
        <v>24</v>
      </c>
      <c r="D24" s="44" t="s">
        <v>42</v>
      </c>
      <c r="E24" s="41" t="s">
        <v>47</v>
      </c>
      <c r="G24" s="37" t="s">
        <v>54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0"/>
      <c r="T24" s="68"/>
    </row>
    <row r="25" spans="1:20" ht="16" x14ac:dyDescent="0.2">
      <c r="A25" s="28"/>
      <c r="B25" s="48"/>
      <c r="C25" s="49" t="s">
        <v>49</v>
      </c>
      <c r="D25" s="50"/>
      <c r="G25" s="39" t="s">
        <v>45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0"/>
      <c r="T25" s="68"/>
    </row>
    <row r="26" spans="1:20" ht="14" thickBot="1" x14ac:dyDescent="0.2">
      <c r="A26" s="28"/>
      <c r="B26" s="51"/>
      <c r="C26" s="52">
        <f>SUM(Q9:Q14)</f>
        <v>12</v>
      </c>
      <c r="D26" s="53" t="s">
        <v>48</v>
      </c>
      <c r="G26" s="45" t="s">
        <v>64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70"/>
      <c r="T26" s="71"/>
    </row>
    <row r="27" spans="1:20" x14ac:dyDescent="0.15">
      <c r="A27" s="28" t="s">
        <v>62</v>
      </c>
      <c r="B27" s="30"/>
      <c r="C27" s="30">
        <f>SUM(R9:R14)</f>
        <v>71</v>
      </c>
      <c r="D27" s="31"/>
    </row>
    <row r="28" spans="1:20" x14ac:dyDescent="0.15">
      <c r="A28" s="28" t="s">
        <v>76</v>
      </c>
      <c r="B28" s="30"/>
      <c r="C28" s="30">
        <f>SUM(S9:S14)</f>
        <v>47</v>
      </c>
      <c r="D28" s="31" t="s">
        <v>39</v>
      </c>
    </row>
    <row r="29" spans="1:20" x14ac:dyDescent="0.15">
      <c r="A29" s="28" t="s">
        <v>38</v>
      </c>
      <c r="B29" s="30"/>
      <c r="C29" s="30">
        <f>SUM(T9:T14)</f>
        <v>26</v>
      </c>
      <c r="D29" s="31"/>
    </row>
    <row r="30" spans="1:20" x14ac:dyDescent="0.15">
      <c r="A30" s="28"/>
      <c r="B30" s="30"/>
      <c r="C30" s="30"/>
      <c r="D30" s="31" t="s">
        <v>40</v>
      </c>
    </row>
    <row r="31" spans="1:20" x14ac:dyDescent="0.15">
      <c r="A31" s="28"/>
      <c r="B31" s="30"/>
      <c r="C31" s="30"/>
      <c r="D31" s="31" t="s">
        <v>41</v>
      </c>
    </row>
    <row r="36" spans="8:9" x14ac:dyDescent="0.15">
      <c r="H36" s="41"/>
      <c r="I36" s="41"/>
    </row>
  </sheetData>
  <sheetProtection password="E728" sheet="1" objects="1" scenarios="1"/>
  <mergeCells count="5">
    <mergeCell ref="S7:T7"/>
    <mergeCell ref="B7:C7"/>
    <mergeCell ref="D7:E7"/>
    <mergeCell ref="L7:M7"/>
    <mergeCell ref="N7:Q7"/>
  </mergeCells>
  <phoneticPr fontId="0" type="noConversion"/>
  <pageMargins left="0.75" right="0.75" top="1" bottom="1" header="0.5" footer="0.5"/>
  <pageSetup scale="58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6"/>
  <sheetViews>
    <sheetView topLeftCell="A13" zoomScaleNormal="100" workbookViewId="0">
      <selection activeCell="E12" sqref="E12"/>
    </sheetView>
  </sheetViews>
  <sheetFormatPr baseColWidth="10" defaultColWidth="9.1640625" defaultRowHeight="13" x14ac:dyDescent="0.15"/>
  <cols>
    <col min="1" max="1" width="10.6640625" style="2" customWidth="1"/>
    <col min="2" max="3" width="9.1640625" style="3"/>
    <col min="4" max="6" width="9.1640625" style="4"/>
    <col min="7" max="7" width="7" style="4" customWidth="1"/>
    <col min="8" max="8" width="4.6640625" style="4" bestFit="1" customWidth="1"/>
    <col min="9" max="9" width="7.83203125" style="4" bestFit="1" customWidth="1"/>
    <col min="10" max="10" width="5.33203125" style="4" bestFit="1" customWidth="1"/>
    <col min="11" max="11" width="7" style="4" bestFit="1" customWidth="1"/>
    <col min="12" max="12" width="9" style="4" bestFit="1" customWidth="1"/>
    <col min="13" max="13" width="5.6640625" style="4" bestFit="1" customWidth="1"/>
    <col min="14" max="14" width="8.5" style="4" bestFit="1" customWidth="1"/>
    <col min="15" max="15" width="11.1640625" style="4" bestFit="1" customWidth="1"/>
    <col min="16" max="16" width="3.5" style="4" bestFit="1" customWidth="1"/>
    <col min="17" max="17" width="11.1640625" style="4" bestFit="1" customWidth="1"/>
    <col min="18" max="18" width="7" style="4" bestFit="1" customWidth="1"/>
    <col min="19" max="19" width="5.5" style="3" bestFit="1" customWidth="1"/>
    <col min="20" max="20" width="6" style="3" bestFit="1" customWidth="1"/>
    <col min="21" max="16384" width="9.1640625" style="4"/>
  </cols>
  <sheetData>
    <row r="3" spans="1:20" x14ac:dyDescent="0.15">
      <c r="H3" s="4" t="s">
        <v>78</v>
      </c>
    </row>
    <row r="4" spans="1:20" x14ac:dyDescent="0.15">
      <c r="H4" s="4" t="s">
        <v>72</v>
      </c>
    </row>
    <row r="6" spans="1:20" ht="17" thickBot="1" x14ac:dyDescent="0.25">
      <c r="B6" s="5" t="s">
        <v>66</v>
      </c>
    </row>
    <row r="7" spans="1:20" s="3" customFormat="1" ht="16" thickBot="1" x14ac:dyDescent="0.25">
      <c r="A7" s="6"/>
      <c r="B7" s="72" t="s">
        <v>8</v>
      </c>
      <c r="C7" s="72"/>
      <c r="D7" s="78"/>
      <c r="E7" s="78"/>
      <c r="G7" s="54"/>
      <c r="H7" s="55"/>
      <c r="I7" s="55" t="s">
        <v>63</v>
      </c>
      <c r="J7" s="9"/>
      <c r="K7" s="56"/>
      <c r="L7" s="79" t="s">
        <v>27</v>
      </c>
      <c r="M7" s="79"/>
      <c r="N7" s="74" t="s">
        <v>32</v>
      </c>
      <c r="O7" s="74"/>
      <c r="P7" s="74"/>
      <c r="Q7" s="74"/>
      <c r="R7" s="10"/>
      <c r="S7" s="74" t="s">
        <v>35</v>
      </c>
      <c r="T7" s="77"/>
    </row>
    <row r="8" spans="1:20" s="3" customFormat="1" ht="16" thickBot="1" x14ac:dyDescent="0.25">
      <c r="A8" s="6"/>
      <c r="B8" s="3" t="s">
        <v>6</v>
      </c>
      <c r="C8" s="3" t="s">
        <v>7</v>
      </c>
      <c r="D8" s="4"/>
      <c r="E8" s="4"/>
      <c r="G8" s="11" t="s">
        <v>13</v>
      </c>
      <c r="H8" s="12" t="s">
        <v>58</v>
      </c>
      <c r="I8" s="12" t="s">
        <v>14</v>
      </c>
      <c r="J8" s="13" t="s">
        <v>16</v>
      </c>
      <c r="K8" s="14" t="s">
        <v>31</v>
      </c>
      <c r="L8" s="14" t="s">
        <v>47</v>
      </c>
      <c r="M8" s="14" t="s">
        <v>61</v>
      </c>
      <c r="N8" s="13" t="s">
        <v>14</v>
      </c>
      <c r="O8" s="57" t="s">
        <v>50</v>
      </c>
      <c r="P8" s="58" t="s">
        <v>49</v>
      </c>
      <c r="Q8" s="59" t="s">
        <v>51</v>
      </c>
      <c r="R8" s="14" t="s">
        <v>33</v>
      </c>
      <c r="S8" s="13" t="s">
        <v>36</v>
      </c>
      <c r="T8" s="60" t="s">
        <v>37</v>
      </c>
    </row>
    <row r="9" spans="1:20" s="3" customFormat="1" ht="15" x14ac:dyDescent="0.2">
      <c r="A9" s="6" t="s">
        <v>0</v>
      </c>
      <c r="B9" s="1">
        <v>60</v>
      </c>
      <c r="C9" s="1">
        <v>6</v>
      </c>
      <c r="D9" s="4"/>
      <c r="E9" s="4"/>
      <c r="G9" s="19">
        <f t="shared" ref="G9:G14" si="0">ROUNDUP(((C9*12)/8),0)</f>
        <v>9</v>
      </c>
      <c r="H9" s="20">
        <f t="shared" ref="H9:H14" si="1">B9*0.75</f>
        <v>45</v>
      </c>
      <c r="I9" s="20">
        <f t="shared" ref="I9:I14" si="2">IF(B9&gt;0,ROUNDUP(B9/4,0)+1,0)</f>
        <v>16</v>
      </c>
      <c r="J9" s="13">
        <f t="shared" ref="J9:J14" si="3">ROUNDUP(((B9)*0.75)*G9,0)</f>
        <v>405</v>
      </c>
      <c r="K9" s="14">
        <f t="shared" ref="K9:K14" si="4">ROUNDUP((SUM(J9:J9)/15),0)</f>
        <v>27</v>
      </c>
      <c r="L9" s="14">
        <f t="shared" ref="L9:L14" si="5">ROUNDUP((B9/20)*42,0)</f>
        <v>126</v>
      </c>
      <c r="M9" s="14">
        <f t="shared" ref="M9:M14" si="6">ROUNDUP(G9*I9/4,0)</f>
        <v>36</v>
      </c>
      <c r="N9" s="13">
        <f t="shared" ref="N9:N14" si="7">I9</f>
        <v>16</v>
      </c>
      <c r="O9" s="13">
        <f t="shared" ref="O9:O14" si="8">ROUNDUP(B9/8,0)</f>
        <v>8</v>
      </c>
      <c r="P9" s="13"/>
      <c r="Q9" s="13">
        <f t="shared" ref="Q9:Q14" si="9">ROUNDUP(B9/18,0)</f>
        <v>4</v>
      </c>
      <c r="R9" s="14">
        <f t="shared" ref="R9:R14" si="10">ROUNDUP(ROUNDDOWN((G9-1)/2,0)*B9/10,0)</f>
        <v>24</v>
      </c>
      <c r="S9" s="13">
        <f t="shared" ref="S9:S14" si="11">ROUNDUP(((B9*C9)*2.1)/50,0)</f>
        <v>16</v>
      </c>
      <c r="T9" s="60">
        <f t="shared" ref="T9:T14" si="12">ROUNDUP(((B9*C9)*2.1)/90,0)</f>
        <v>9</v>
      </c>
    </row>
    <row r="10" spans="1:20" s="3" customFormat="1" ht="15" x14ac:dyDescent="0.2">
      <c r="A10" s="6" t="s">
        <v>1</v>
      </c>
      <c r="B10" s="1">
        <v>60</v>
      </c>
      <c r="C10" s="1">
        <v>6</v>
      </c>
      <c r="D10" s="4"/>
      <c r="E10" s="4"/>
      <c r="G10" s="19">
        <f t="shared" si="0"/>
        <v>9</v>
      </c>
      <c r="H10" s="20">
        <f t="shared" si="1"/>
        <v>45</v>
      </c>
      <c r="I10" s="20">
        <f t="shared" si="2"/>
        <v>16</v>
      </c>
      <c r="J10" s="13">
        <f t="shared" si="3"/>
        <v>405</v>
      </c>
      <c r="K10" s="14">
        <f t="shared" si="4"/>
        <v>27</v>
      </c>
      <c r="L10" s="14">
        <f t="shared" si="5"/>
        <v>126</v>
      </c>
      <c r="M10" s="14">
        <f t="shared" si="6"/>
        <v>36</v>
      </c>
      <c r="N10" s="13">
        <f t="shared" si="7"/>
        <v>16</v>
      </c>
      <c r="O10" s="13">
        <f t="shared" si="8"/>
        <v>8</v>
      </c>
      <c r="P10" s="13"/>
      <c r="Q10" s="13">
        <f t="shared" si="9"/>
        <v>4</v>
      </c>
      <c r="R10" s="14">
        <f t="shared" si="10"/>
        <v>24</v>
      </c>
      <c r="S10" s="13">
        <f t="shared" si="11"/>
        <v>16</v>
      </c>
      <c r="T10" s="60">
        <f t="shared" si="12"/>
        <v>9</v>
      </c>
    </row>
    <row r="11" spans="1:20" s="3" customFormat="1" ht="15" x14ac:dyDescent="0.2">
      <c r="A11" s="6" t="s">
        <v>2</v>
      </c>
      <c r="B11" s="1">
        <v>2</v>
      </c>
      <c r="C11" s="1">
        <v>6</v>
      </c>
      <c r="D11" s="4"/>
      <c r="E11" s="4"/>
      <c r="G11" s="19">
        <f t="shared" si="0"/>
        <v>9</v>
      </c>
      <c r="H11" s="20">
        <f t="shared" si="1"/>
        <v>1.5</v>
      </c>
      <c r="I11" s="20">
        <f t="shared" si="2"/>
        <v>2</v>
      </c>
      <c r="J11" s="13">
        <f t="shared" si="3"/>
        <v>14</v>
      </c>
      <c r="K11" s="14">
        <f t="shared" si="4"/>
        <v>1</v>
      </c>
      <c r="L11" s="14">
        <f t="shared" si="5"/>
        <v>5</v>
      </c>
      <c r="M11" s="14">
        <f t="shared" si="6"/>
        <v>5</v>
      </c>
      <c r="N11" s="13">
        <f t="shared" si="7"/>
        <v>2</v>
      </c>
      <c r="O11" s="13">
        <f t="shared" si="8"/>
        <v>1</v>
      </c>
      <c r="P11" s="13"/>
      <c r="Q11" s="13">
        <f t="shared" si="9"/>
        <v>1</v>
      </c>
      <c r="R11" s="14">
        <f t="shared" si="10"/>
        <v>1</v>
      </c>
      <c r="S11" s="13">
        <f t="shared" si="11"/>
        <v>1</v>
      </c>
      <c r="T11" s="60">
        <f t="shared" si="12"/>
        <v>1</v>
      </c>
    </row>
    <row r="12" spans="1:20" s="3" customFormat="1" ht="15" x14ac:dyDescent="0.2">
      <c r="A12" s="6" t="s">
        <v>3</v>
      </c>
      <c r="B12" s="1">
        <v>50</v>
      </c>
      <c r="C12" s="1">
        <v>6</v>
      </c>
      <c r="D12" s="4"/>
      <c r="E12" s="4"/>
      <c r="G12" s="19">
        <f t="shared" si="0"/>
        <v>9</v>
      </c>
      <c r="H12" s="20">
        <f t="shared" si="1"/>
        <v>37.5</v>
      </c>
      <c r="I12" s="20">
        <f t="shared" si="2"/>
        <v>14</v>
      </c>
      <c r="J12" s="13">
        <f t="shared" si="3"/>
        <v>338</v>
      </c>
      <c r="K12" s="14">
        <f t="shared" si="4"/>
        <v>23</v>
      </c>
      <c r="L12" s="14">
        <f t="shared" si="5"/>
        <v>105</v>
      </c>
      <c r="M12" s="14">
        <f t="shared" si="6"/>
        <v>32</v>
      </c>
      <c r="N12" s="13">
        <f t="shared" si="7"/>
        <v>14</v>
      </c>
      <c r="O12" s="13">
        <f t="shared" si="8"/>
        <v>7</v>
      </c>
      <c r="P12" s="13"/>
      <c r="Q12" s="13">
        <f t="shared" si="9"/>
        <v>3</v>
      </c>
      <c r="R12" s="14">
        <f t="shared" si="10"/>
        <v>20</v>
      </c>
      <c r="S12" s="13">
        <f t="shared" si="11"/>
        <v>13</v>
      </c>
      <c r="T12" s="60">
        <f t="shared" si="12"/>
        <v>7</v>
      </c>
    </row>
    <row r="13" spans="1:20" s="3" customFormat="1" ht="15" x14ac:dyDescent="0.2">
      <c r="A13" s="6" t="s">
        <v>4</v>
      </c>
      <c r="B13" s="1"/>
      <c r="C13" s="1"/>
      <c r="D13" s="4"/>
      <c r="E13" s="4"/>
      <c r="G13" s="19">
        <f t="shared" si="0"/>
        <v>0</v>
      </c>
      <c r="H13" s="20">
        <f t="shared" si="1"/>
        <v>0</v>
      </c>
      <c r="I13" s="20">
        <f t="shared" si="2"/>
        <v>0</v>
      </c>
      <c r="J13" s="13">
        <f t="shared" si="3"/>
        <v>0</v>
      </c>
      <c r="K13" s="14">
        <f t="shared" si="4"/>
        <v>0</v>
      </c>
      <c r="L13" s="14">
        <f t="shared" si="5"/>
        <v>0</v>
      </c>
      <c r="M13" s="14">
        <f t="shared" si="6"/>
        <v>0</v>
      </c>
      <c r="N13" s="13">
        <f t="shared" si="7"/>
        <v>0</v>
      </c>
      <c r="O13" s="13">
        <f t="shared" si="8"/>
        <v>0</v>
      </c>
      <c r="P13" s="13"/>
      <c r="Q13" s="13">
        <f t="shared" si="9"/>
        <v>0</v>
      </c>
      <c r="R13" s="14">
        <f t="shared" si="10"/>
        <v>0</v>
      </c>
      <c r="S13" s="13">
        <f t="shared" si="11"/>
        <v>0</v>
      </c>
      <c r="T13" s="60">
        <f t="shared" si="12"/>
        <v>0</v>
      </c>
    </row>
    <row r="14" spans="1:20" s="3" customFormat="1" ht="16" thickBot="1" x14ac:dyDescent="0.25">
      <c r="A14" s="6" t="s">
        <v>5</v>
      </c>
      <c r="B14" s="1"/>
      <c r="C14" s="1"/>
      <c r="D14" s="4"/>
      <c r="E14" s="4"/>
      <c r="G14" s="61">
        <f t="shared" si="0"/>
        <v>0</v>
      </c>
      <c r="H14" s="62">
        <f t="shared" si="1"/>
        <v>0</v>
      </c>
      <c r="I14" s="62">
        <f t="shared" si="2"/>
        <v>0</v>
      </c>
      <c r="J14" s="63">
        <f t="shared" si="3"/>
        <v>0</v>
      </c>
      <c r="K14" s="25">
        <f t="shared" si="4"/>
        <v>0</v>
      </c>
      <c r="L14" s="25">
        <f t="shared" si="5"/>
        <v>0</v>
      </c>
      <c r="M14" s="25">
        <f t="shared" si="6"/>
        <v>0</v>
      </c>
      <c r="N14" s="63">
        <f t="shared" si="7"/>
        <v>0</v>
      </c>
      <c r="O14" s="63">
        <f t="shared" si="8"/>
        <v>0</v>
      </c>
      <c r="P14" s="63"/>
      <c r="Q14" s="63">
        <f t="shared" si="9"/>
        <v>0</v>
      </c>
      <c r="R14" s="25">
        <f t="shared" si="10"/>
        <v>0</v>
      </c>
      <c r="S14" s="63">
        <f t="shared" si="11"/>
        <v>0</v>
      </c>
      <c r="T14" s="64">
        <f t="shared" si="12"/>
        <v>0</v>
      </c>
    </row>
    <row r="15" spans="1:20" x14ac:dyDescent="0.15"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0"/>
      <c r="T15" s="20"/>
    </row>
    <row r="16" spans="1:20" ht="16" x14ac:dyDescent="0.2">
      <c r="A16" s="28"/>
      <c r="B16" s="29" t="s">
        <v>12</v>
      </c>
      <c r="C16" s="30"/>
      <c r="D16" s="31"/>
    </row>
    <row r="17" spans="1:20" s="3" customFormat="1" x14ac:dyDescent="0.15">
      <c r="A17" s="32"/>
      <c r="B17" s="30"/>
      <c r="C17" s="30" t="s">
        <v>22</v>
      </c>
      <c r="D17" s="30"/>
      <c r="G17" s="2" t="s">
        <v>20</v>
      </c>
    </row>
    <row r="18" spans="1:20" x14ac:dyDescent="0.15">
      <c r="A18" s="28" t="s">
        <v>59</v>
      </c>
      <c r="B18" s="30"/>
      <c r="C18" s="30">
        <f>SUM(J9:J14)</f>
        <v>1162</v>
      </c>
      <c r="D18" s="31"/>
      <c r="G18" s="2" t="s">
        <v>21</v>
      </c>
    </row>
    <row r="19" spans="1:20" x14ac:dyDescent="0.15">
      <c r="A19" s="28" t="s">
        <v>25</v>
      </c>
      <c r="B19" s="30"/>
      <c r="C19" s="30">
        <f>SUM(H9:H14)</f>
        <v>129</v>
      </c>
      <c r="D19" s="31"/>
      <c r="G19" s="65" t="s">
        <v>43</v>
      </c>
      <c r="H19" s="35"/>
      <c r="I19" s="35"/>
      <c r="J19" s="34"/>
      <c r="K19" s="34"/>
      <c r="L19" s="34"/>
      <c r="M19" s="34"/>
      <c r="N19" s="34"/>
      <c r="O19" s="34"/>
      <c r="P19" s="34"/>
      <c r="Q19" s="34"/>
      <c r="R19" s="34"/>
      <c r="S19" s="66"/>
      <c r="T19" s="67"/>
    </row>
    <row r="20" spans="1:20" x14ac:dyDescent="0.15">
      <c r="A20" s="28" t="s">
        <v>26</v>
      </c>
      <c r="B20" s="30"/>
      <c r="C20" s="30">
        <f>SUM(K9:K14)</f>
        <v>78</v>
      </c>
      <c r="D20" s="31"/>
      <c r="G20" s="37" t="s">
        <v>60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0"/>
      <c r="T20" s="68"/>
    </row>
    <row r="21" spans="1:20" x14ac:dyDescent="0.15">
      <c r="A21" s="28" t="s">
        <v>27</v>
      </c>
      <c r="B21" s="30"/>
      <c r="C21" s="30">
        <f>SUM(L9:L14)</f>
        <v>362</v>
      </c>
      <c r="E21" s="40" t="s">
        <v>47</v>
      </c>
      <c r="G21" s="37" t="s">
        <v>65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0"/>
      <c r="T21" s="68"/>
    </row>
    <row r="22" spans="1:20" x14ac:dyDescent="0.15">
      <c r="A22" s="28"/>
      <c r="B22" s="69"/>
      <c r="C22" s="30"/>
      <c r="D22" s="41"/>
      <c r="E22" s="40" t="s">
        <v>61</v>
      </c>
      <c r="G22" s="39" t="s">
        <v>44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68"/>
    </row>
    <row r="23" spans="1:20" ht="14" thickBot="1" x14ac:dyDescent="0.2">
      <c r="A23" s="28" t="s">
        <v>28</v>
      </c>
      <c r="B23" s="30"/>
      <c r="C23" s="30">
        <f>SUM(N9:N14)</f>
        <v>48</v>
      </c>
      <c r="D23" s="41" t="s">
        <v>53</v>
      </c>
      <c r="E23" s="40" t="s">
        <v>14</v>
      </c>
      <c r="G23" s="37" t="s">
        <v>71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0"/>
      <c r="T23" s="68"/>
    </row>
    <row r="24" spans="1:20" x14ac:dyDescent="0.15">
      <c r="A24" s="28"/>
      <c r="B24" s="42"/>
      <c r="C24" s="43">
        <f>SUM(O9:O14)</f>
        <v>24</v>
      </c>
      <c r="D24" s="44" t="s">
        <v>42</v>
      </c>
      <c r="E24" s="41" t="s">
        <v>47</v>
      </c>
      <c r="G24" s="37" t="s">
        <v>54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0"/>
      <c r="T24" s="68"/>
    </row>
    <row r="25" spans="1:20" ht="16" x14ac:dyDescent="0.2">
      <c r="A25" s="28"/>
      <c r="B25" s="48"/>
      <c r="C25" s="49" t="s">
        <v>49</v>
      </c>
      <c r="D25" s="50"/>
      <c r="G25" s="39" t="s">
        <v>45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0"/>
      <c r="T25" s="68"/>
    </row>
    <row r="26" spans="1:20" ht="14" thickBot="1" x14ac:dyDescent="0.2">
      <c r="A26" s="28"/>
      <c r="B26" s="51"/>
      <c r="C26" s="52">
        <f>SUM(Q9:Q14)</f>
        <v>12</v>
      </c>
      <c r="D26" s="53" t="s">
        <v>48</v>
      </c>
      <c r="G26" s="45" t="s">
        <v>64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70"/>
      <c r="T26" s="71"/>
    </row>
    <row r="27" spans="1:20" x14ac:dyDescent="0.15">
      <c r="A27" s="28" t="s">
        <v>62</v>
      </c>
      <c r="B27" s="30"/>
      <c r="C27" s="30">
        <f>SUM(R9:R14)</f>
        <v>69</v>
      </c>
      <c r="D27" s="31"/>
    </row>
    <row r="28" spans="1:20" x14ac:dyDescent="0.15">
      <c r="A28" s="28" t="s">
        <v>38</v>
      </c>
      <c r="B28" s="30"/>
      <c r="C28" s="30">
        <f>SUM(S9:S14)</f>
        <v>46</v>
      </c>
      <c r="D28" s="31" t="s">
        <v>39</v>
      </c>
    </row>
    <row r="29" spans="1:20" x14ac:dyDescent="0.15">
      <c r="A29" s="28" t="s">
        <v>38</v>
      </c>
      <c r="B29" s="30"/>
      <c r="C29" s="30">
        <f>SUM(T9:T14)</f>
        <v>26</v>
      </c>
      <c r="D29" s="31"/>
    </row>
    <row r="30" spans="1:20" x14ac:dyDescent="0.15">
      <c r="A30" s="28"/>
      <c r="B30" s="30"/>
      <c r="C30" s="30"/>
      <c r="D30" s="31" t="s">
        <v>40</v>
      </c>
    </row>
    <row r="31" spans="1:20" x14ac:dyDescent="0.15">
      <c r="A31" s="28"/>
      <c r="B31" s="30"/>
      <c r="C31" s="30"/>
      <c r="D31" s="31" t="s">
        <v>41</v>
      </c>
    </row>
    <row r="36" spans="8:9" x14ac:dyDescent="0.15">
      <c r="H36" s="41"/>
      <c r="I36" s="41"/>
    </row>
  </sheetData>
  <sheetProtection password="E728" sheet="1" objects="1" scenarios="1"/>
  <mergeCells count="5">
    <mergeCell ref="B7:C7"/>
    <mergeCell ref="D7:E7"/>
    <mergeCell ref="S7:T7"/>
    <mergeCell ref="N7:Q7"/>
    <mergeCell ref="L7:M7"/>
  </mergeCells>
  <phoneticPr fontId="0" type="noConversion"/>
  <pageMargins left="0.75" right="0.75" top="1" bottom="1" header="0.5" footer="0.5"/>
  <pageSetup scale="7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4x8x16</vt:lpstr>
      <vt:lpstr>6x8x16</vt:lpstr>
      <vt:lpstr>8x8x16</vt:lpstr>
      <vt:lpstr>'4x8x16'!Print_Area</vt:lpstr>
      <vt:lpstr>'6x8x16'!Print_Area</vt:lpstr>
      <vt:lpstr>'8x8x16'!Print_Area</vt:lpstr>
    </vt:vector>
  </TitlesOfParts>
  <Company>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axl00</dc:creator>
  <cp:lastModifiedBy>Ben Ryerson</cp:lastModifiedBy>
  <cp:lastPrinted>2010-03-22T22:20:46Z</cp:lastPrinted>
  <dcterms:created xsi:type="dcterms:W3CDTF">2009-10-02T18:34:26Z</dcterms:created>
  <dcterms:modified xsi:type="dcterms:W3CDTF">2018-09-25T13:05:01Z</dcterms:modified>
</cp:coreProperties>
</file>